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Ent\Desktop\"/>
    </mc:Choice>
  </mc:AlternateContent>
  <bookViews>
    <workbookView xWindow="0" yWindow="0" windowWidth="0" windowHeight="0"/>
  </bookViews>
  <sheets>
    <sheet name="Rekapitulace stavby" sheetId="1" r:id="rId1"/>
    <sheet name="SO01.1 - Stavební část ET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'SO01.1 - Stavební část ET...'!$C$125:$K$256</definedName>
    <definedName name="_xlnm.Print_Area" localSheetId="1">'SO01.1 - Stavební část ET...'!$C$4:$J$76,'SO01.1 - Stavební část ET...'!$C$82:$J$107,'SO01.1 - Stavební část ET...'!$C$113:$K$256</definedName>
    <definedName name="_xlnm.Print_Titles" localSheetId="1">'SO01.1 - Stavební část ET...'!$125:$125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55"/>
  <c r="BH255"/>
  <c r="BG255"/>
  <c r="BF255"/>
  <c r="T255"/>
  <c r="T254"/>
  <c r="T253"/>
  <c r="R255"/>
  <c r="R254"/>
  <c r="R253"/>
  <c r="P255"/>
  <c r="P254"/>
  <c r="P253"/>
  <c r="BI252"/>
  <c r="BH252"/>
  <c r="BG252"/>
  <c r="BF252"/>
  <c r="T252"/>
  <c r="T251"/>
  <c r="R252"/>
  <c r="R251"/>
  <c r="P252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8"/>
  <c r="BH238"/>
  <c r="BG238"/>
  <c r="BF238"/>
  <c r="T238"/>
  <c r="R238"/>
  <c r="P238"/>
  <c r="BI236"/>
  <c r="BH236"/>
  <c r="BG236"/>
  <c r="BF236"/>
  <c r="T236"/>
  <c r="R236"/>
  <c r="P236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7"/>
  <c r="BH217"/>
  <c r="BG217"/>
  <c r="BF217"/>
  <c r="T217"/>
  <c r="R217"/>
  <c r="P217"/>
  <c r="BI212"/>
  <c r="BH212"/>
  <c r="BG212"/>
  <c r="BF212"/>
  <c r="T212"/>
  <c r="R212"/>
  <c r="P212"/>
  <c r="BI209"/>
  <c r="BH209"/>
  <c r="BG209"/>
  <c r="BF209"/>
  <c r="T209"/>
  <c r="R209"/>
  <c r="P209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4"/>
  <c r="BH194"/>
  <c r="BG194"/>
  <c r="BF194"/>
  <c r="T194"/>
  <c r="R194"/>
  <c r="P194"/>
  <c r="BI189"/>
  <c r="BH189"/>
  <c r="BG189"/>
  <c r="BF189"/>
  <c r="T189"/>
  <c r="R189"/>
  <c r="P189"/>
  <c r="BI188"/>
  <c r="BH188"/>
  <c r="BG188"/>
  <c r="BF188"/>
  <c r="T188"/>
  <c r="R188"/>
  <c r="P188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J123"/>
  <c r="J122"/>
  <c r="F122"/>
  <c r="F120"/>
  <c r="E118"/>
  <c r="J92"/>
  <c r="J91"/>
  <c r="F91"/>
  <c r="F89"/>
  <c r="E87"/>
  <c r="J18"/>
  <c r="E18"/>
  <c r="F123"/>
  <c r="J17"/>
  <c r="J12"/>
  <c r="J120"/>
  <c r="E7"/>
  <c r="E116"/>
  <c i="1" r="L90"/>
  <c r="AM90"/>
  <c r="AM89"/>
  <c r="L89"/>
  <c r="AM87"/>
  <c r="L87"/>
  <c r="L85"/>
  <c r="L84"/>
  <c i="2" r="BK194"/>
  <c r="J154"/>
  <c r="BK152"/>
  <c r="BK144"/>
  <c r="BK140"/>
  <c r="J189"/>
  <c r="BK179"/>
  <c r="BK167"/>
  <c r="J165"/>
  <c r="J158"/>
  <c r="BK156"/>
  <c r="J245"/>
  <c r="J209"/>
  <c r="J205"/>
  <c r="J182"/>
  <c r="BK158"/>
  <c r="J150"/>
  <c r="J148"/>
  <c r="BK255"/>
  <c r="BK169"/>
  <c r="BK133"/>
  <c r="J131"/>
  <c r="BK129"/>
  <c r="J255"/>
  <c r="J238"/>
  <c r="J236"/>
  <c r="BK226"/>
  <c r="BK205"/>
  <c r="J202"/>
  <c r="BK182"/>
  <c r="J181"/>
  <c r="J179"/>
  <c r="J177"/>
  <c r="J172"/>
  <c r="J169"/>
  <c r="J247"/>
  <c r="BK245"/>
  <c r="J242"/>
  <c r="BK183"/>
  <c r="J144"/>
  <c r="J140"/>
  <c r="J135"/>
  <c r="J133"/>
  <c r="J217"/>
  <c r="BK189"/>
  <c r="J188"/>
  <c r="BK165"/>
  <c r="J161"/>
  <c r="J159"/>
  <c r="BK135"/>
  <c r="J129"/>
  <c r="BK247"/>
  <c r="J243"/>
  <c r="BK230"/>
  <c r="J226"/>
  <c r="J222"/>
  <c r="BK242"/>
  <c r="BK241"/>
  <c r="J230"/>
  <c r="BK222"/>
  <c r="BK212"/>
  <c r="BK243"/>
  <c r="BK236"/>
  <c r="BK209"/>
  <c r="J200"/>
  <c r="J194"/>
  <c r="J183"/>
  <c r="BK172"/>
  <c r="J152"/>
  <c r="J146"/>
  <c r="BK252"/>
  <c r="BK249"/>
  <c r="J249"/>
  <c r="BK202"/>
  <c r="BK174"/>
  <c r="BK150"/>
  <c r="BK177"/>
  <c r="J167"/>
  <c r="BK161"/>
  <c r="BK159"/>
  <c r="BK154"/>
  <c r="J252"/>
  <c r="BK200"/>
  <c r="BK188"/>
  <c r="BK181"/>
  <c r="J156"/>
  <c r="BK148"/>
  <c r="BK146"/>
  <c i="1" r="AS94"/>
  <c i="2" r="J241"/>
  <c r="BK238"/>
  <c r="BK217"/>
  <c r="J212"/>
  <c r="J174"/>
  <c r="BK131"/>
  <c l="1" r="T176"/>
  <c r="BK204"/>
  <c r="J204"/>
  <c r="J101"/>
  <c r="P176"/>
  <c r="P204"/>
  <c r="P211"/>
  <c r="P128"/>
  <c r="P127"/>
  <c r="P126"/>
  <c i="1" r="AU95"/>
  <c i="2" r="BK211"/>
  <c r="J211"/>
  <c r="J102"/>
  <c r="R128"/>
  <c r="R127"/>
  <c r="R126"/>
  <c r="T240"/>
  <c r="R211"/>
  <c r="T128"/>
  <c r="BK171"/>
  <c r="J171"/>
  <c r="J99"/>
  <c r="P171"/>
  <c r="P240"/>
  <c r="R176"/>
  <c r="R204"/>
  <c r="T204"/>
  <c r="BK128"/>
  <c r="J128"/>
  <c r="J98"/>
  <c r="T211"/>
  <c r="T171"/>
  <c r="BK176"/>
  <c r="J176"/>
  <c r="J100"/>
  <c r="R240"/>
  <c r="BK240"/>
  <c r="J240"/>
  <c r="J103"/>
  <c r="R171"/>
  <c r="F92"/>
  <c r="BE133"/>
  <c r="BE188"/>
  <c r="BE194"/>
  <c r="BE252"/>
  <c r="BE179"/>
  <c r="BK254"/>
  <c r="BK253"/>
  <c r="J253"/>
  <c r="J105"/>
  <c r="BE135"/>
  <c r="BK251"/>
  <c r="J251"/>
  <c r="J104"/>
  <c r="BE159"/>
  <c r="BE161"/>
  <c r="BE222"/>
  <c r="BE226"/>
  <c r="BE217"/>
  <c r="BE255"/>
  <c r="BE202"/>
  <c r="BE205"/>
  <c r="BE212"/>
  <c r="BE242"/>
  <c r="BE243"/>
  <c r="BE245"/>
  <c r="BE247"/>
  <c r="E85"/>
  <c r="BE129"/>
  <c r="BE154"/>
  <c r="BE146"/>
  <c r="BE158"/>
  <c r="BE172"/>
  <c r="BE181"/>
  <c r="BE189"/>
  <c r="BE209"/>
  <c r="BE241"/>
  <c r="BE249"/>
  <c r="BE148"/>
  <c r="BE150"/>
  <c r="BE165"/>
  <c r="BE182"/>
  <c r="J89"/>
  <c r="BE131"/>
  <c r="BE140"/>
  <c r="BE152"/>
  <c r="BE177"/>
  <c r="BE183"/>
  <c r="BE236"/>
  <c r="BE144"/>
  <c r="BE200"/>
  <c r="BE230"/>
  <c r="BE238"/>
  <c r="BE156"/>
  <c r="BE167"/>
  <c r="BE169"/>
  <c r="BE174"/>
  <c r="J34"/>
  <c i="1" r="AW95"/>
  <c i="2" r="F34"/>
  <c i="1" r="BA95"/>
  <c r="BA94"/>
  <c r="AW94"/>
  <c r="AK30"/>
  <c r="AU94"/>
  <c i="2" r="F37"/>
  <c i="1" r="BD95"/>
  <c r="BD94"/>
  <c r="W33"/>
  <c i="2" r="F36"/>
  <c i="1" r="BC95"/>
  <c r="BC94"/>
  <c r="W32"/>
  <c i="2" r="F35"/>
  <c i="1" r="BB95"/>
  <c r="BB94"/>
  <c r="W31"/>
  <c i="2" l="1" r="T127"/>
  <c r="T126"/>
  <c r="BK127"/>
  <c r="J127"/>
  <c r="J97"/>
  <c r="J254"/>
  <c r="J106"/>
  <c i="1" r="AX94"/>
  <c r="AY94"/>
  <c r="W30"/>
  <c i="2" r="F33"/>
  <c i="1" r="AZ95"/>
  <c r="AZ94"/>
  <c r="W29"/>
  <c i="2" r="J33"/>
  <c i="1" r="AV95"/>
  <c r="AT95"/>
  <c i="2" l="1" r="BK126"/>
  <c r="J126"/>
  <c r="J30"/>
  <c i="1" r="AG95"/>
  <c r="AG94"/>
  <c r="AV94"/>
  <c r="AK29"/>
  <c i="2" l="1" r="J96"/>
  <c i="1" r="AN95"/>
  <c i="2" r="J39"/>
  <c i="1"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<sst xmlns="http://schemas.openxmlformats.org/spreadsheetml/2006/main">
  <si>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</si>
  <si>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</si>
  <si>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</si>
  <si>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</si>
  <si>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</si>
  <si>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{e999257c-cb3d-4e2a-a3a0-c6c7eb2ba413}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</si>
  <si>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</si>
  <si>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</si>
  <si>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</si>
  <si>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</si>
  <si>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</si>
  <si>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</si>
  <si>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</si>
  <si>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</si>
  <si>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2025_15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</si>
  <si>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</si>
  <si>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</si>
  <si>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Zdravotnická škola UO - oplocení</t>
  </si>
  <si>
    <t>KSO:</t>
  </si>
  <si>
    <t>CC-CZ:</t>
  </si>
  <si>
    <t>Místo:</t>
  </si>
  <si>
    <t xml:space="preserve"> </t>
  </si>
  <si>
    <t>Datum:</t>
  </si>
  <si>
    <t>20. 5. 2026</t>
  </si>
  <si>
    <t>Zadavatel:</t>
  </si>
  <si>
    <t>IČ:</t>
  </si>
  <si>
    <t>70892822</t>
  </si>
  <si>
    <t>Krajský úřad Pardubického kraje</t>
  </si>
  <si>
    <t>DIČ:</t>
  </si>
  <si>
    <t>CZ70892822</t>
  </si>
  <si>
    <t>Uchazeč:</t>
  </si>
  <si>
    <t>Vyplň údaj</t>
  </si>
  <si>
    <t>Projektant:</t>
  </si>
  <si>
    <t>27544524</t>
  </si>
  <si>
    <t>Projekční kancelář Žižkov s.r.o.</t>
  </si>
  <si>
    <t>CZ27544524</t>
  </si>
  <si>
    <t>True</t>
  </si>
  <si>
    <t>Zpracovatel:</t>
  </si>
  <si>
    <t>ing. Vladimír Ent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</si>
  <si>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</si>
  <si>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</si>
  <si>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</si>
  <si>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</si>
  <si>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</si>
  <si>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</si>
  <si>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</si>
  <si>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</si>
  <si>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</si>
  <si>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</si>
  <si>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</si>
  <si>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</si>
  <si>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</si>
  <si>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</si>
  <si>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</si>
  <si>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</si>
  <si>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</si>
  <si>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</si>
  <si>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</si>
  <si>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</si>
  <si>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</si>
  <si>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</si>
  <si>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</si>
  <si>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</si>
  <si>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</si>
  <si>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</si>
  <si>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</si>
  <si>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</si>
  <si>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</si>
  <si>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</si>
  <si>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</si>
  <si>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</si>
  <si>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</si>
  <si>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</si>
  <si>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</si>
  <si>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</si>
  <si>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</si>
  <si>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</si>
  <si>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</si>
  <si>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</si>
  <si>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</si>
  <si>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</si>
  <si>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</si>
  <si>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</si>
  <si>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</si>
  <si>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</si>
  <si>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SO01.1</t>
  </si>
  <si>
    <t>Stavební část ETAPA 1</t>
  </si>
  <si>
    <t>STA</t>
  </si>
  <si>
    <t>1</t>
  </si>
  <si>
    <t>{f3906389-8797-4bb4-828d-187b0ad35304}</t>
  </si>
  <si>
    <t>2</t>
  </si>
  <si>
    <t>KRYCÍ LIST SOUPISU PRACÍ</t>
  </si>
  <si>
    <t>Objekt:</t>
  </si>
  <si>
    <t>SO01.1 - Stavební část ETAPA 1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</si>
  <si>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</si>
  <si>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</si>
  <si>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</si>
  <si>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</si>
  <si>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</si>
  <si>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</si>
  <si>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</si>
  <si>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</si>
  <si>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</si>
  <si>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</si>
  <si>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</si>
  <si>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</si>
  <si>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</si>
  <si>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</si>
  <si>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</si>
  <si>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</si>
  <si>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</si>
  <si>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</si>
  <si>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</si>
  <si>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</si>
  <si>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</si>
  <si>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</si>
  <si>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</si>
  <si>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</si>
  <si>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</si>
  <si>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</si>
  <si>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</si>
  <si>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</si>
  <si>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</si>
  <si>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</si>
  <si>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</si>
  <si>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</si>
  <si>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</si>
  <si>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112251101</t>
  </si>
  <si>
    <t>Odstranění pařezů strojně s jejich vykopáním nebo vytrháním průměru přes 100 do 300 mm</t>
  </si>
  <si>
    <t>kus</t>
  </si>
  <si>
    <t>CS ÚRS 2026 02</t>
  </si>
  <si>
    <t>4</t>
  </si>
  <si>
    <t>541415936</t>
  </si>
  <si>
    <t>VV</t>
  </si>
  <si>
    <t>10</t>
  </si>
  <si>
    <t>112251102</t>
  </si>
  <si>
    <t>Odstranění pařezů strojně s jejich vykopáním nebo vytrháním průměru přes 300 do 500 mm</t>
  </si>
  <si>
    <t>-1149318023</t>
  </si>
  <si>
    <t>5</t>
  </si>
  <si>
    <t>3</t>
  </si>
  <si>
    <t>113106151</t>
  </si>
  <si>
    <t>Rozebrání dlažeb vozovek a ploch s přemístěním hmot na skládku na vzdálenost do 3 m nebo s naložením na dopravní prostředek, s jakoukoliv výplní spár ručně z velkých kostek s ložem z kameniva</t>
  </si>
  <si>
    <t>m2</t>
  </si>
  <si>
    <t>168835894</t>
  </si>
  <si>
    <t xml:space="preserve">3,4*0,5   "vjezd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</si>
  <si>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</si>
  <si>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</si>
  <si>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-1769359969</t>
  </si>
  <si>
    <t>pro zřízení prahu</t>
  </si>
  <si>
    <t xml:space="preserve">4,7*0,5   "zadní vjezd</t>
  </si>
  <si>
    <t xml:space="preserve">11,15*0,5   " policie</t>
  </si>
  <si>
    <t>Součet</t>
  </si>
  <si>
    <t>121151103</t>
  </si>
  <si>
    <t>Sejmutí ornice strojně při souvislé ploše do 100 m2, tl. vrstvy do 200 mm</t>
  </si>
  <si>
    <t>-1450442667</t>
  </si>
  <si>
    <t xml:space="preserve">(5,4+0,85+36,3)*(0,5+0,5)*1,05   </t>
  </si>
  <si>
    <t xml:space="preserve">11,13*0,5   "policie</t>
  </si>
  <si>
    <t>6</t>
  </si>
  <si>
    <t>129001101</t>
  </si>
  <si>
    <t>Příplatek k cenám vykopávek za ztížení vykopávky v blízkosti podzemního vedení nebo výbušnin v horninách jakékoliv třídy</t>
  </si>
  <si>
    <t>m3</t>
  </si>
  <si>
    <t>1546389444</t>
  </si>
  <si>
    <t xml:space="preserve">8,374*0,2   "20% výkopů</t>
  </si>
  <si>
    <t>7</t>
  </si>
  <si>
    <t>131111333</t>
  </si>
  <si>
    <t>Vrtání jamek ručním motorovým vrtákem průměru přes 200 do 300 mm</t>
  </si>
  <si>
    <t>m</t>
  </si>
  <si>
    <t>685646328</t>
  </si>
  <si>
    <t>(4+5+8+4)*0,8*1,1</t>
  </si>
  <si>
    <t>8</t>
  </si>
  <si>
    <t>131111359</t>
  </si>
  <si>
    <t>Vrtání jamek Příplatek k cenám -1331 až -1343 za vrtání v kamenité nebo kořeny prorostlé půdě</t>
  </si>
  <si>
    <t>1887403531</t>
  </si>
  <si>
    <t>18,48</t>
  </si>
  <si>
    <t>9</t>
  </si>
  <si>
    <t>132151101</t>
  </si>
  <si>
    <t>Hloubení nezapažených rýh šířky do 800 mm strojně s urovnáním dna do předepsaného profilu a spádu v hornině třídy těžitelnosti I skupiny 1 a 2 do 20 m3</t>
  </si>
  <si>
    <t>-266078499</t>
  </si>
  <si>
    <t xml:space="preserve">(5,4+0,85+36,3)*0,3*0,4*1,3+11,13*0,3*0,4*1,3   "pro bet prahy   </t>
  </si>
  <si>
    <t>139911121</t>
  </si>
  <si>
    <t>Bourání konstrukcí v hloubených vykopávkách ručně s přemístěním suti na hromady na vzdálenost do 20 m nebo s naložením na dopravní prostředek z betonu prostého neprokládaného</t>
  </si>
  <si>
    <t>136617809</t>
  </si>
  <si>
    <t xml:space="preserve">8,374*0,03   "3% výkopů</t>
  </si>
  <si>
    <t>11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</si>
  <si>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</si>
  <si>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</si>
  <si>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1272763806</t>
  </si>
  <si>
    <t>171251101</t>
  </si>
  <si>
    <t>Uložení sypanin do násypů strojně s rozprostřením sypaniny ve vrstvách a s hrubým urovnáním nezhutněných jakékoliv třídy těžitelnosti</t>
  </si>
  <si>
    <t>455954364</t>
  </si>
  <si>
    <t xml:space="preserve">7,5*2,0*0,9/2*0,3   "zadní vjezd</t>
  </si>
  <si>
    <t>13</t>
  </si>
  <si>
    <t>174211201</t>
  </si>
  <si>
    <t>Zásyp jam po pařezech ručně výkopkem z horniny získané při dobývání pařezů s hrubým urovnáním povrchu zasypávky průměru pařezu přes 100 do 300 mm</t>
  </si>
  <si>
    <t>529542877</t>
  </si>
  <si>
    <t>14</t>
  </si>
  <si>
    <t>174211202</t>
  </si>
  <si>
    <t>Zásyp jam po pařezech ručně výkopkem z horniny získané při dobývání pařezů s hrubým urovnáním povrchu zasypávky průměru pařezu přes 300 do 500 mm</t>
  </si>
  <si>
    <t>-2127265058</t>
  </si>
  <si>
    <t>15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</si>
  <si>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</si>
  <si>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</si>
  <si>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-1899821203</t>
  </si>
  <si>
    <t>11,13*0,5</t>
  </si>
  <si>
    <t>16</t>
  </si>
  <si>
    <t>181311103</t>
  </si>
  <si>
    <t>Rozprostření a urovnání ornice v rovině nebo ve svahu sklonu do 1:5 ručně při souvislé ploše, tl. vrstvy do 200 mm</t>
  </si>
  <si>
    <t>639998219</t>
  </si>
  <si>
    <t>50,243</t>
  </si>
  <si>
    <t>17</t>
  </si>
  <si>
    <t>181411141</t>
  </si>
  <si>
    <t>Založení trávníku na půdě předem připravené plochy do 1000 m2 výsevem včetně utažení parterového v rovině nebo na svahu do 1:5</t>
  </si>
  <si>
    <t>-1571466700</t>
  </si>
  <si>
    <t>18</t>
  </si>
  <si>
    <t>M</t>
  </si>
  <si>
    <t>00572470</t>
  </si>
  <si>
    <t>osivo směs travní univerzál</t>
  </si>
  <si>
    <t>kg</t>
  </si>
  <si>
    <t>1415175094</t>
  </si>
  <si>
    <t>70,602*0,02 'Přepočtené koeficientem množství</t>
  </si>
  <si>
    <t>Zakládání</t>
  </si>
  <si>
    <t>19</t>
  </si>
  <si>
    <t>274313711</t>
  </si>
  <si>
    <t>Základy z betonu prostého pasy betonu kamenem neprokládaného tř. C 20/25</t>
  </si>
  <si>
    <t>-931180139</t>
  </si>
  <si>
    <t xml:space="preserve">8,374*0,75   "75% výkopů</t>
  </si>
  <si>
    <t>20</t>
  </si>
  <si>
    <t>279311951</t>
  </si>
  <si>
    <t>Základové zdi z betonu prostého bez zvláštních nároků na vliv prostředí tř. C 20/25</t>
  </si>
  <si>
    <t>1306864484</t>
  </si>
  <si>
    <t xml:space="preserve">8,374*0,25   "25% výkopů</t>
  </si>
  <si>
    <t>Svislé a kompletní konstrukce</t>
  </si>
  <si>
    <t>338171113</t>
  </si>
  <si>
    <t>Montáž sloupků a vzpěr plotových ocelových trubkových nebo profilovaných výšky do 2 m se zabetonováním do 0,08 m3 do připravených jamek</t>
  </si>
  <si>
    <t>1772691398</t>
  </si>
  <si>
    <t>6+17+4</t>
  </si>
  <si>
    <t>22</t>
  </si>
  <si>
    <t>348101220</t>
  </si>
  <si>
    <t>Osazení vrat nebo vrátek k oplocení na sloupky ocelové, plochy jednotlivě přes 2 do 4 m2</t>
  </si>
  <si>
    <t>638711090</t>
  </si>
  <si>
    <t>23</t>
  </si>
  <si>
    <t>RMAT0003</t>
  </si>
  <si>
    <t xml:space="preserve">Z03  branka vchodová plotová dvoukřídlá 2000/1500 - dle výpisu výrobků</t>
  </si>
  <si>
    <t>1692534640</t>
  </si>
  <si>
    <t>24</t>
  </si>
  <si>
    <t>RMAT0005</t>
  </si>
  <si>
    <t xml:space="preserve">Z05  branka vchodová plotová dvoukřídlá 2000/1750 - dle výpisu výrobků</t>
  </si>
  <si>
    <t>1573297813</t>
  </si>
  <si>
    <t>25</t>
  </si>
  <si>
    <t>348171320</t>
  </si>
  <si>
    <t>Montáž oplocení z dílců kovových z profilové oceli, trubek nebo tenkostěnných profilů hmotnosti 1 m oplocení přes 15 do 30 kg</t>
  </si>
  <si>
    <t>-1378399619</t>
  </si>
  <si>
    <t>2,46</t>
  </si>
  <si>
    <t>5,4+0,85+36,3-2,0</t>
  </si>
  <si>
    <t>11,13</t>
  </si>
  <si>
    <t>26</t>
  </si>
  <si>
    <t>RMAT0001</t>
  </si>
  <si>
    <t xml:space="preserve">Z01   Oplocení z kovaných plotových dílců s tyčovou výplní na čtyřhranné sloupky  - dle výpisu výrobků</t>
  </si>
  <si>
    <t>kpl</t>
  </si>
  <si>
    <t>-1462820237</t>
  </si>
  <si>
    <t>27</t>
  </si>
  <si>
    <t>348321218</t>
  </si>
  <si>
    <t>Zábradelní zídky a podezdívky z betonu železového tř. C 20/25</t>
  </si>
  <si>
    <t>1630691263</t>
  </si>
  <si>
    <t xml:space="preserve">7,5*0,2*1,0   "rušený vjezd</t>
  </si>
  <si>
    <t xml:space="preserve">2,46*0,2*(0,5+0,3)/2   "vchod studentů</t>
  </si>
  <si>
    <t xml:space="preserve">5,4*0,2*(0,5+0,3)/2   "pohled 1_1 za garáží</t>
  </si>
  <si>
    <t>28</t>
  </si>
  <si>
    <t>348351211</t>
  </si>
  <si>
    <t>Bednění zábradelních zídek a podezdívek bez profilování i s profilováním, s půdorysem přímým nebo zakřiveným plné zřízení</t>
  </si>
  <si>
    <t>-1631710388</t>
  </si>
  <si>
    <t xml:space="preserve">7,5*1,0*2   "rušený vjezd</t>
  </si>
  <si>
    <t xml:space="preserve">2,46*(0,5+0,3)/2*2   "vchod studentů</t>
  </si>
  <si>
    <t xml:space="preserve">5,4*(0,5+0,3)/2*2   "pohled 1_1 za garáží</t>
  </si>
  <si>
    <t xml:space="preserve">(5,4+1,81+35,0+5,1+8,74+5,89+11,13)*0,15*2*1,2   "horní část bet prahů</t>
  </si>
  <si>
    <t>29</t>
  </si>
  <si>
    <t>348351212</t>
  </si>
  <si>
    <t>Bednění zábradelních zídek a podezdívek bez profilování i s profilováním, s půdorysem přímým nebo zakřiveným plné odstranění</t>
  </si>
  <si>
    <t>116267535</t>
  </si>
  <si>
    <t>47,593</t>
  </si>
  <si>
    <t>30</t>
  </si>
  <si>
    <t>348361216</t>
  </si>
  <si>
    <t>Výztuž zábradelních zídek a podezdívek z oceli 10 505 (R) nebo BSt 500</t>
  </si>
  <si>
    <t>t</t>
  </si>
  <si>
    <t>318984538</t>
  </si>
  <si>
    <t xml:space="preserve">2,129*90/1000   "90 kg / m3</t>
  </si>
  <si>
    <t>Komunikace pozemní</t>
  </si>
  <si>
    <t>31</t>
  </si>
  <si>
    <t>572340112</t>
  </si>
  <si>
    <t>Vyspravení krytu komunikací po překopech inženýrských sítí plochy do 15 m2 asfaltovým betonem ACO, po zhutnění tl. přes 50 do 70 mm</t>
  </si>
  <si>
    <t>15809634</t>
  </si>
  <si>
    <t xml:space="preserve">5,0*(0,5+0,5)   "rušený vjezd</t>
  </si>
  <si>
    <t>32</t>
  </si>
  <si>
    <t>572370111</t>
  </si>
  <si>
    <t>Vyspravení krytu komunikací po překopech inženýrských sítí plochy do 15 m2 dlažbou z kamenných kostek s ložem z kameniva těženého velkých</t>
  </si>
  <si>
    <t>688139150</t>
  </si>
  <si>
    <t xml:space="preserve">2,5*0,5   "vstup studentů</t>
  </si>
  <si>
    <t>Ostatní konstrukce a práce, bourání</t>
  </si>
  <si>
    <t>33</t>
  </si>
  <si>
    <t>919112114</t>
  </si>
  <si>
    <t>Řezání dilatačních spár v živičném krytu příčných nebo podélných, šířky 4 mm, hloubky přes 90 do 100 mm</t>
  </si>
  <si>
    <t>1451858496</t>
  </si>
  <si>
    <t xml:space="preserve">5,0*2   "rušený vjezd</t>
  </si>
  <si>
    <t xml:space="preserve">11,15   " policie</t>
  </si>
  <si>
    <t>34</t>
  </si>
  <si>
    <t>961044111</t>
  </si>
  <si>
    <t>Bourání základů z betonu prostého</t>
  </si>
  <si>
    <t>1283876030</t>
  </si>
  <si>
    <t xml:space="preserve">0,3*0,3*0,9*(46-4)   "patky sloupků oplocení</t>
  </si>
  <si>
    <t xml:space="preserve">11,15*0,2*0,6   "podezdívka monolitická policie</t>
  </si>
  <si>
    <t xml:space="preserve">1,5   "ostatní jinde neuvedené</t>
  </si>
  <si>
    <t>35</t>
  </si>
  <si>
    <t>966049831</t>
  </si>
  <si>
    <t>Rozebrání prefabrikovaných plotových desek betonových</t>
  </si>
  <si>
    <t>13401107</t>
  </si>
  <si>
    <t>5+2+6+18+9</t>
  </si>
  <si>
    <t xml:space="preserve">-3   "hl vjezd</t>
  </si>
  <si>
    <t>36</t>
  </si>
  <si>
    <t>966071721</t>
  </si>
  <si>
    <t>Bourání plotových sloupků a vzpěr ocelových trubkových nebo profilovaných výšky do 2,50 m odřezáním</t>
  </si>
  <si>
    <t>92197579</t>
  </si>
  <si>
    <t>4+4+(4+17)+12+5</t>
  </si>
  <si>
    <t xml:space="preserve">-4   "hl vjezd</t>
  </si>
  <si>
    <t>37</t>
  </si>
  <si>
    <t>966072811</t>
  </si>
  <si>
    <t>Rozebrání oplocení z dílců rámových na ocelové sloupky, výšky přes 1 do 2 m</t>
  </si>
  <si>
    <t>-1949519014</t>
  </si>
  <si>
    <t>dle CAD podkladu</t>
  </si>
  <si>
    <t xml:space="preserve">2,5   "vchod studentů</t>
  </si>
  <si>
    <t xml:space="preserve">39,1   "dělnická</t>
  </si>
  <si>
    <t xml:space="preserve">11,15   "policie</t>
  </si>
  <si>
    <t>38</t>
  </si>
  <si>
    <t>966073811</t>
  </si>
  <si>
    <t>Rozebrání vrat a vrátek k oplocení plochy jednotlivě přes 2 do 6 m2</t>
  </si>
  <si>
    <t>2062409969</t>
  </si>
  <si>
    <t xml:space="preserve">1   "vstup studentů</t>
  </si>
  <si>
    <t>39</t>
  </si>
  <si>
    <t>966073812</t>
  </si>
  <si>
    <t>Rozebrání vrat a vrátek k oplocení plochy jednotlivě přes 6 do 10 m2</t>
  </si>
  <si>
    <t>-1996651988</t>
  </si>
  <si>
    <t xml:space="preserve">1   "zadní vjezd</t>
  </si>
  <si>
    <t>997</t>
  </si>
  <si>
    <t>Přesun sutě</t>
  </si>
  <si>
    <t>40</t>
  </si>
  <si>
    <t>997013111</t>
  </si>
  <si>
    <t>Vnitrostaveništní doprava suti a vybouraných hmot vodorovně do 50 m s naložením základní pro budovy a haly výšky do 6 m</t>
  </si>
  <si>
    <t>-1421166049</t>
  </si>
  <si>
    <t>41</t>
  </si>
  <si>
    <t>997013501</t>
  </si>
  <si>
    <t>Odvoz suti a vybouraných hmot na skládku nebo meziskládku se složením, na vzdálenost do 1 km</t>
  </si>
  <si>
    <t>-2032463144</t>
  </si>
  <si>
    <t>42</t>
  </si>
  <si>
    <t>997013509</t>
  </si>
  <si>
    <t>Odvoz suti a vybouraných hmot na skládku nebo meziskládku se složením, na vzdálenost Příplatek k ceně za každý další i započatý 1 km přes 1 km - dalších 9 km</t>
  </si>
  <si>
    <t>CS ÚRS 2025 01</t>
  </si>
  <si>
    <t>765176380</t>
  </si>
  <si>
    <t>19,507*9 'Přepočtené koeficientem množství</t>
  </si>
  <si>
    <t>43</t>
  </si>
  <si>
    <t>997013602</t>
  </si>
  <si>
    <t>Poplatek za uložení stavebního odpadu na skládce (skládkovné) z armovaného betonu zatříděného do Katalogu odpadů pod kódem 17 01 01</t>
  </si>
  <si>
    <t>1311648149</t>
  </si>
  <si>
    <t xml:space="preserve">19,507*0,9*1/3   "třetina z 90% suti</t>
  </si>
  <si>
    <t>44</t>
  </si>
  <si>
    <t>997013631</t>
  </si>
  <si>
    <t>Poplatek za uložení stavebního odpadu na skládce (skládkovné) směsného stavebního a demoličního zatříděného do Katalogu odpadů pod kódem 17 09 04</t>
  </si>
  <si>
    <t>1358193429</t>
  </si>
  <si>
    <t xml:space="preserve">19,507*0,1   "10% suti</t>
  </si>
  <si>
    <t>45</t>
  </si>
  <si>
    <t>997013862</t>
  </si>
  <si>
    <t>Poplatek za předání stavebního odpadu recyklačnímu zařízení z armovaného betonu zatříděného do Katalogu odpadů pod kódem 17 01 01</t>
  </si>
  <si>
    <t>515085986</t>
  </si>
  <si>
    <t xml:space="preserve">19,507*0,9*2/3   "2/3 z 90% suti</t>
  </si>
  <si>
    <t>998</t>
  </si>
  <si>
    <t>Přesun hmot</t>
  </si>
  <si>
    <t>46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</si>
  <si>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</si>
  <si>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</si>
  <si>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1239786388</t>
  </si>
  <si>
    <t>VRN</t>
  </si>
  <si>
    <t>Vedlejší rozpočtové náklady</t>
  </si>
  <si>
    <t>VRN3</t>
  </si>
  <si>
    <t>Zařízení staveniště</t>
  </si>
  <si>
    <t>47</t>
  </si>
  <si>
    <t>030001000</t>
  </si>
  <si>
    <t>Náklady spojené s vybudováním, provozem a likvidací zařízení staveniště, 2,4% ze ZRN</t>
  </si>
  <si>
    <t>Kč</t>
  </si>
  <si>
    <t>CS ÚRS 2024 02</t>
  </si>
  <si>
    <t>1024</t>
  </si>
  <si>
    <t>1238111375</t>
  </si>
  <si>
    <t>2,4/100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</si>
</sst>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35</v>
      </c>
      <c r="AO17" s="22"/>
      <c r="AP17" s="22"/>
      <c r="AQ17" s="22"/>
      <c r="AR17" s="20"/>
      <c r="BE17" s="31"/>
      <c r="BS17" s="17" t="s">
        <v>36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37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4.4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54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55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56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55</v>
      </c>
      <c r="AI60" s="42"/>
      <c r="AJ60" s="42"/>
      <c r="AK60" s="42"/>
      <c r="AL60" s="42"/>
      <c r="AM60" s="64" t="s">
        <v>56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57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58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55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56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55</v>
      </c>
      <c r="AI75" s="42"/>
      <c r="AJ75" s="42"/>
      <c r="AK75" s="42"/>
      <c r="AL75" s="42"/>
      <c r="AM75" s="64" t="s">
        <v>56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59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2025_15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Zdravotnická škola UO - oplocení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20. 5. 2026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6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Krajský úřad Pardubického kraje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>Projekční kancelář Žižkov s.r.o.</v>
      </c>
      <c r="AN89" s="71"/>
      <c r="AO89" s="71"/>
      <c r="AP89" s="71"/>
      <c r="AQ89" s="40"/>
      <c r="AR89" s="44"/>
      <c r="AS89" s="81" t="s">
        <v>60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6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37</v>
      </c>
      <c r="AJ90" s="40"/>
      <c r="AK90" s="40"/>
      <c r="AL90" s="40"/>
      <c r="AM90" s="80" t="str">
        <f>IF(E20="","",E20)</f>
        <v>ing. Vladimír Ent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61</v>
      </c>
      <c r="D92" s="94"/>
      <c r="E92" s="94"/>
      <c r="F92" s="94"/>
      <c r="G92" s="94"/>
      <c r="H92" s="95"/>
      <c r="I92" s="96" t="s">
        <v>62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63</v>
      </c>
      <c r="AH92" s="94"/>
      <c r="AI92" s="94"/>
      <c r="AJ92" s="94"/>
      <c r="AK92" s="94"/>
      <c r="AL92" s="94"/>
      <c r="AM92" s="94"/>
      <c r="AN92" s="96" t="s">
        <v>64</v>
      </c>
      <c r="AO92" s="94"/>
      <c r="AP92" s="98"/>
      <c r="AQ92" s="99" t="s">
        <v>65</v>
      </c>
      <c r="AR92" s="44"/>
      <c r="AS92" s="100" t="s">
        <v>66</v>
      </c>
      <c r="AT92" s="101" t="s">
        <v>67</v>
      </c>
      <c r="AU92" s="101" t="s">
        <v>68</v>
      </c>
      <c r="AV92" s="101" t="s">
        <v>69</v>
      </c>
      <c r="AW92" s="101" t="s">
        <v>70</v>
      </c>
      <c r="AX92" s="101" t="s">
        <v>71</v>
      </c>
      <c r="AY92" s="101" t="s">
        <v>72</v>
      </c>
      <c r="AZ92" s="101" t="s">
        <v>73</v>
      </c>
      <c r="BA92" s="101" t="s">
        <v>74</v>
      </c>
      <c r="BB92" s="101" t="s">
        <v>75</v>
      </c>
      <c r="BC92" s="101" t="s">
        <v>76</v>
      </c>
      <c r="BD92" s="102" t="s">
        <v>77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78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79</v>
      </c>
      <c r="BT94" s="117" t="s">
        <v>80</v>
      </c>
      <c r="BU94" s="118" t="s">
        <v>81</v>
      </c>
      <c r="BV94" s="117" t="s">
        <v>82</v>
      </c>
      <c r="BW94" s="117" t="s">
        <v>5</v>
      </c>
      <c r="BX94" s="117" t="s">
        <v>83</v>
      </c>
      <c r="CL94" s="117" t="s">
        <v>1</v>
      </c>
    </row>
    <row r="95" s="7" customFormat="1" ht="14.4" customHeight="1">
      <c r="A95" s="119" t="s">
        <v>84</v>
      </c>
      <c r="B95" s="120"/>
      <c r="C95" s="121"/>
      <c r="D95" s="122" t="s">
        <v>85</v>
      </c>
      <c r="E95" s="122"/>
      <c r="F95" s="122"/>
      <c r="G95" s="122"/>
      <c r="H95" s="122"/>
      <c r="I95" s="123"/>
      <c r="J95" s="122" t="s">
        <v>86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'SO01.1 - Stavební část ET...'!J30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87</v>
      </c>
      <c r="AR95" s="126"/>
      <c r="AS95" s="127">
        <v>0</v>
      </c>
      <c r="AT95" s="128">
        <f>ROUND(SUM(AV95:AW95),2)</f>
        <v>0</v>
      </c>
      <c r="AU95" s="129">
        <f>'SO01.1 - Stavební část ET...'!P126</f>
        <v>0</v>
      </c>
      <c r="AV95" s="128">
        <f>'SO01.1 - Stavební část ET...'!J33</f>
        <v>0</v>
      </c>
      <c r="AW95" s="128">
        <f>'SO01.1 - Stavební část ET...'!J34</f>
        <v>0</v>
      </c>
      <c r="AX95" s="128">
        <f>'SO01.1 - Stavební část ET...'!J35</f>
        <v>0</v>
      </c>
      <c r="AY95" s="128">
        <f>'SO01.1 - Stavební část ET...'!J36</f>
        <v>0</v>
      </c>
      <c r="AZ95" s="128">
        <f>'SO01.1 - Stavební část ET...'!F33</f>
        <v>0</v>
      </c>
      <c r="BA95" s="128">
        <f>'SO01.1 - Stavební část ET...'!F34</f>
        <v>0</v>
      </c>
      <c r="BB95" s="128">
        <f>'SO01.1 - Stavební část ET...'!F35</f>
        <v>0</v>
      </c>
      <c r="BC95" s="128">
        <f>'SO01.1 - Stavební část ET...'!F36</f>
        <v>0</v>
      </c>
      <c r="BD95" s="130">
        <f>'SO01.1 - Stavební část ET...'!F37</f>
        <v>0</v>
      </c>
      <c r="BE95" s="7"/>
      <c r="BT95" s="131" t="s">
        <v>88</v>
      </c>
      <c r="BV95" s="131" t="s">
        <v>82</v>
      </c>
      <c r="BW95" s="131" t="s">
        <v>89</v>
      </c>
      <c r="BX95" s="131" t="s">
        <v>5</v>
      </c>
      <c r="CL95" s="131" t="s">
        <v>1</v>
      </c>
      <c r="CM95" s="131" t="s">
        <v>90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Mrh23KYJu9Yy0x0UxksXR8uvXctUgxrojC2Z4+LBfbBS/eIyGD4DuLtOU7CuHVq2qvyzwxTERh4rHZYfRnk41A==" hashValue="zZiyH4ITnIlQkjLOvCTEF8KmceAVob0jQHE6Iik2/K8EF7beWsi96Q+SZR4BIkqls3EGa8zlKYauRu+OCl1aCw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SO01.1 - Stavební část E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0"/>
      <c r="AT3" s="17" t="s">
        <v>90</v>
      </c>
    </row>
    <row r="4" s="1" customFormat="1" ht="24.96" customHeight="1">
      <c r="B4" s="20"/>
      <c r="D4" s="134" t="s">
        <v>91</v>
      </c>
      <c r="L4" s="20"/>
      <c r="M4" s="135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6" t="s">
        <v>16</v>
      </c>
      <c r="L6" s="20"/>
    </row>
    <row r="7" s="1" customFormat="1" ht="14.4" customHeight="1">
      <c r="B7" s="20"/>
      <c r="E7" s="137" t="str">
        <f>'Rekapitulace stavby'!K6</f>
        <v>Zdravotnická škola UO - oplocení</v>
      </c>
      <c r="F7" s="136"/>
      <c r="G7" s="136"/>
      <c r="H7" s="136"/>
      <c r="L7" s="20"/>
    </row>
    <row r="8" s="2" customFormat="1" ht="12" customHeight="1">
      <c r="A8" s="38"/>
      <c r="B8" s="44"/>
      <c r="C8" s="38"/>
      <c r="D8" s="136" t="s">
        <v>92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5.6" customHeight="1">
      <c r="A9" s="38"/>
      <c r="B9" s="44"/>
      <c r="C9" s="38"/>
      <c r="D9" s="38"/>
      <c r="E9" s="138" t="s">
        <v>93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6" t="s">
        <v>18</v>
      </c>
      <c r="E11" s="38"/>
      <c r="F11" s="139" t="s">
        <v>1</v>
      </c>
      <c r="G11" s="38"/>
      <c r="H11" s="38"/>
      <c r="I11" s="136" t="s">
        <v>19</v>
      </c>
      <c r="J11" s="139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6" t="s">
        <v>20</v>
      </c>
      <c r="E12" s="38"/>
      <c r="F12" s="139" t="s">
        <v>21</v>
      </c>
      <c r="G12" s="38"/>
      <c r="H12" s="38"/>
      <c r="I12" s="136" t="s">
        <v>22</v>
      </c>
      <c r="J12" s="140" t="str">
        <f>'Rekapitulace stavby'!AN8</f>
        <v>20. 5. 2026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6" t="s">
        <v>24</v>
      </c>
      <c r="E14" s="38"/>
      <c r="F14" s="38"/>
      <c r="G14" s="38"/>
      <c r="H14" s="38"/>
      <c r="I14" s="136" t="s">
        <v>25</v>
      </c>
      <c r="J14" s="139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9" t="s">
        <v>27</v>
      </c>
      <c r="F15" s="38"/>
      <c r="G15" s="38"/>
      <c r="H15" s="38"/>
      <c r="I15" s="136" t="s">
        <v>28</v>
      </c>
      <c r="J15" s="139" t="s">
        <v>29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6" t="s">
        <v>30</v>
      </c>
      <c r="E17" s="38"/>
      <c r="F17" s="38"/>
      <c r="G17" s="38"/>
      <c r="H17" s="38"/>
      <c r="I17" s="136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9"/>
      <c r="G18" s="139"/>
      <c r="H18" s="139"/>
      <c r="I18" s="136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6" t="s">
        <v>32</v>
      </c>
      <c r="E20" s="38"/>
      <c r="F20" s="38"/>
      <c r="G20" s="38"/>
      <c r="H20" s="38"/>
      <c r="I20" s="136" t="s">
        <v>25</v>
      </c>
      <c r="J20" s="139" t="s">
        <v>33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9" t="s">
        <v>34</v>
      </c>
      <c r="F21" s="38"/>
      <c r="G21" s="38"/>
      <c r="H21" s="38"/>
      <c r="I21" s="136" t="s">
        <v>28</v>
      </c>
      <c r="J21" s="139" t="s">
        <v>35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6" t="s">
        <v>37</v>
      </c>
      <c r="E23" s="38"/>
      <c r="F23" s="38"/>
      <c r="G23" s="38"/>
      <c r="H23" s="38"/>
      <c r="I23" s="136" t="s">
        <v>25</v>
      </c>
      <c r="J23" s="139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9" t="s">
        <v>38</v>
      </c>
      <c r="F24" s="38"/>
      <c r="G24" s="38"/>
      <c r="H24" s="38"/>
      <c r="I24" s="136" t="s">
        <v>28</v>
      </c>
      <c r="J24" s="139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6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4.4" customHeight="1">
      <c r="A27" s="141"/>
      <c r="B27" s="142"/>
      <c r="C27" s="141"/>
      <c r="D27" s="141"/>
      <c r="E27" s="143" t="s">
        <v>1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5"/>
      <c r="E29" s="145"/>
      <c r="F29" s="145"/>
      <c r="G29" s="145"/>
      <c r="H29" s="145"/>
      <c r="I29" s="145"/>
      <c r="J29" s="145"/>
      <c r="K29" s="145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6" t="s">
        <v>40</v>
      </c>
      <c r="E30" s="38"/>
      <c r="F30" s="38"/>
      <c r="G30" s="38"/>
      <c r="H30" s="38"/>
      <c r="I30" s="38"/>
      <c r="J30" s="147">
        <f>ROUND(J126,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5"/>
      <c r="E31" s="145"/>
      <c r="F31" s="145"/>
      <c r="G31" s="145"/>
      <c r="H31" s="145"/>
      <c r="I31" s="145"/>
      <c r="J31" s="145"/>
      <c r="K31" s="145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8" t="s">
        <v>42</v>
      </c>
      <c r="G32" s="38"/>
      <c r="H32" s="38"/>
      <c r="I32" s="148" t="s">
        <v>41</v>
      </c>
      <c r="J32" s="148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9" t="s">
        <v>44</v>
      </c>
      <c r="E33" s="136" t="s">
        <v>45</v>
      </c>
      <c r="F33" s="150">
        <f>ROUND((SUM(BE126:BE256)),  2)</f>
        <v>0</v>
      </c>
      <c r="G33" s="38"/>
      <c r="H33" s="38"/>
      <c r="I33" s="151">
        <v>0.20999999999999999</v>
      </c>
      <c r="J33" s="150">
        <f>ROUND(((SUM(BE126:BE256))*I33),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6" t="s">
        <v>46</v>
      </c>
      <c r="F34" s="150">
        <f>ROUND((SUM(BF126:BF256)),  2)</f>
        <v>0</v>
      </c>
      <c r="G34" s="38"/>
      <c r="H34" s="38"/>
      <c r="I34" s="151">
        <v>0.12</v>
      </c>
      <c r="J34" s="150">
        <f>ROUND(((SUM(BF126:BF256))*I34),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6" t="s">
        <v>47</v>
      </c>
      <c r="F35" s="150">
        <f>ROUND((SUM(BG126:BG256)),  2)</f>
        <v>0</v>
      </c>
      <c r="G35" s="38"/>
      <c r="H35" s="38"/>
      <c r="I35" s="151">
        <v>0.20999999999999999</v>
      </c>
      <c r="J35" s="150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6" t="s">
        <v>48</v>
      </c>
      <c r="F36" s="150">
        <f>ROUND((SUM(BH126:BH256)),  2)</f>
        <v>0</v>
      </c>
      <c r="G36" s="38"/>
      <c r="H36" s="38"/>
      <c r="I36" s="151">
        <v>0.12</v>
      </c>
      <c r="J36" s="150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6" t="s">
        <v>49</v>
      </c>
      <c r="F37" s="150">
        <f>ROUND((SUM(BI126:BI256)),  2)</f>
        <v>0</v>
      </c>
      <c r="G37" s="38"/>
      <c r="H37" s="38"/>
      <c r="I37" s="151">
        <v>0</v>
      </c>
      <c r="J37" s="150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2"/>
      <c r="D39" s="153" t="s">
        <v>50</v>
      </c>
      <c r="E39" s="154"/>
      <c r="F39" s="154"/>
      <c r="G39" s="155" t="s">
        <v>51</v>
      </c>
      <c r="H39" s="156" t="s">
        <v>52</v>
      </c>
      <c r="I39" s="154"/>
      <c r="J39" s="157">
        <f>SUM(J30:J37)</f>
        <v>0</v>
      </c>
      <c r="K39" s="15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9" t="s">
        <v>53</v>
      </c>
      <c r="E50" s="160"/>
      <c r="F50" s="160"/>
      <c r="G50" s="159" t="s">
        <v>54</v>
      </c>
      <c r="H50" s="160"/>
      <c r="I50" s="160"/>
      <c r="J50" s="160"/>
      <c r="K50" s="160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1" t="s">
        <v>55</v>
      </c>
      <c r="E61" s="162"/>
      <c r="F61" s="163" t="s">
        <v>56</v>
      </c>
      <c r="G61" s="161" t="s">
        <v>55</v>
      </c>
      <c r="H61" s="162"/>
      <c r="I61" s="162"/>
      <c r="J61" s="164" t="s">
        <v>56</v>
      </c>
      <c r="K61" s="162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9" t="s">
        <v>57</v>
      </c>
      <c r="E65" s="165"/>
      <c r="F65" s="165"/>
      <c r="G65" s="159" t="s">
        <v>58</v>
      </c>
      <c r="H65" s="165"/>
      <c r="I65" s="165"/>
      <c r="J65" s="165"/>
      <c r="K65" s="165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1" t="s">
        <v>55</v>
      </c>
      <c r="E76" s="162"/>
      <c r="F76" s="163" t="s">
        <v>56</v>
      </c>
      <c r="G76" s="161" t="s">
        <v>55</v>
      </c>
      <c r="H76" s="162"/>
      <c r="I76" s="162"/>
      <c r="J76" s="164" t="s">
        <v>56</v>
      </c>
      <c r="K76" s="162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94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4.4" customHeight="1">
      <c r="A85" s="38"/>
      <c r="B85" s="39"/>
      <c r="C85" s="40"/>
      <c r="D85" s="40"/>
      <c r="E85" s="170" t="str">
        <f>E7</f>
        <v>Zdravotnická škola UO - oplocení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92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6" customHeight="1">
      <c r="A87" s="38"/>
      <c r="B87" s="39"/>
      <c r="C87" s="40"/>
      <c r="D87" s="40"/>
      <c r="E87" s="76" t="str">
        <f>E9</f>
        <v>SO01.1 - Stavební část ETAPA 1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20. 5. 2026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6.4" customHeight="1">
      <c r="A91" s="38"/>
      <c r="B91" s="39"/>
      <c r="C91" s="32" t="s">
        <v>24</v>
      </c>
      <c r="D91" s="40"/>
      <c r="E91" s="40"/>
      <c r="F91" s="27" t="str">
        <f>E15</f>
        <v>Krajský úřad Pardubického kraje</v>
      </c>
      <c r="G91" s="40"/>
      <c r="H91" s="40"/>
      <c r="I91" s="32" t="s">
        <v>32</v>
      </c>
      <c r="J91" s="36" t="str">
        <f>E21</f>
        <v>Projekční kancelář Žižkov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6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37</v>
      </c>
      <c r="J92" s="36" t="str">
        <f>E24</f>
        <v>ing. Vladimír Ent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1" t="s">
        <v>95</v>
      </c>
      <c r="D94" s="172"/>
      <c r="E94" s="172"/>
      <c r="F94" s="172"/>
      <c r="G94" s="172"/>
      <c r="H94" s="172"/>
      <c r="I94" s="172"/>
      <c r="J94" s="173" t="s">
        <v>96</v>
      </c>
      <c r="K94" s="172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4" t="s">
        <v>97</v>
      </c>
      <c r="D96" s="40"/>
      <c r="E96" s="40"/>
      <c r="F96" s="40"/>
      <c r="G96" s="40"/>
      <c r="H96" s="40"/>
      <c r="I96" s="40"/>
      <c r="J96" s="110">
        <f>J126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98</v>
      </c>
    </row>
    <row r="97" s="9" customFormat="1" ht="24.96" customHeight="1">
      <c r="A97" s="9"/>
      <c r="B97" s="175"/>
      <c r="C97" s="176"/>
      <c r="D97" s="177" t="s">
        <v>99</v>
      </c>
      <c r="E97" s="178"/>
      <c r="F97" s="178"/>
      <c r="G97" s="178"/>
      <c r="H97" s="178"/>
      <c r="I97" s="178"/>
      <c r="J97" s="179">
        <f>J127</f>
        <v>0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1"/>
      <c r="C98" s="182"/>
      <c r="D98" s="183" t="s">
        <v>100</v>
      </c>
      <c r="E98" s="184"/>
      <c r="F98" s="184"/>
      <c r="G98" s="184"/>
      <c r="H98" s="184"/>
      <c r="I98" s="184"/>
      <c r="J98" s="185">
        <f>J128</f>
        <v>0</v>
      </c>
      <c r="K98" s="182"/>
      <c r="L98" s="18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1"/>
      <c r="C99" s="182"/>
      <c r="D99" s="183" t="s">
        <v>101</v>
      </c>
      <c r="E99" s="184"/>
      <c r="F99" s="184"/>
      <c r="G99" s="184"/>
      <c r="H99" s="184"/>
      <c r="I99" s="184"/>
      <c r="J99" s="185">
        <f>J171</f>
        <v>0</v>
      </c>
      <c r="K99" s="182"/>
      <c r="L99" s="18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1"/>
      <c r="C100" s="182"/>
      <c r="D100" s="183" t="s">
        <v>102</v>
      </c>
      <c r="E100" s="184"/>
      <c r="F100" s="184"/>
      <c r="G100" s="184"/>
      <c r="H100" s="184"/>
      <c r="I100" s="184"/>
      <c r="J100" s="185">
        <f>J176</f>
        <v>0</v>
      </c>
      <c r="K100" s="182"/>
      <c r="L100" s="18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1"/>
      <c r="C101" s="182"/>
      <c r="D101" s="183" t="s">
        <v>103</v>
      </c>
      <c r="E101" s="184"/>
      <c r="F101" s="184"/>
      <c r="G101" s="184"/>
      <c r="H101" s="184"/>
      <c r="I101" s="184"/>
      <c r="J101" s="185">
        <f>J204</f>
        <v>0</v>
      </c>
      <c r="K101" s="182"/>
      <c r="L101" s="18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1"/>
      <c r="C102" s="182"/>
      <c r="D102" s="183" t="s">
        <v>104</v>
      </c>
      <c r="E102" s="184"/>
      <c r="F102" s="184"/>
      <c r="G102" s="184"/>
      <c r="H102" s="184"/>
      <c r="I102" s="184"/>
      <c r="J102" s="185">
        <f>J211</f>
        <v>0</v>
      </c>
      <c r="K102" s="182"/>
      <c r="L102" s="18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1"/>
      <c r="C103" s="182"/>
      <c r="D103" s="183" t="s">
        <v>105</v>
      </c>
      <c r="E103" s="184"/>
      <c r="F103" s="184"/>
      <c r="G103" s="184"/>
      <c r="H103" s="184"/>
      <c r="I103" s="184"/>
      <c r="J103" s="185">
        <f>J240</f>
        <v>0</v>
      </c>
      <c r="K103" s="182"/>
      <c r="L103" s="18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1"/>
      <c r="C104" s="182"/>
      <c r="D104" s="183" t="s">
        <v>106</v>
      </c>
      <c r="E104" s="184"/>
      <c r="F104" s="184"/>
      <c r="G104" s="184"/>
      <c r="H104" s="184"/>
      <c r="I104" s="184"/>
      <c r="J104" s="185">
        <f>J251</f>
        <v>0</v>
      </c>
      <c r="K104" s="182"/>
      <c r="L104" s="18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5"/>
      <c r="C105" s="176"/>
      <c r="D105" s="177" t="s">
        <v>107</v>
      </c>
      <c r="E105" s="178"/>
      <c r="F105" s="178"/>
      <c r="G105" s="178"/>
      <c r="H105" s="178"/>
      <c r="I105" s="178"/>
      <c r="J105" s="179">
        <f>J253</f>
        <v>0</v>
      </c>
      <c r="K105" s="176"/>
      <c r="L105" s="18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1"/>
      <c r="C106" s="182"/>
      <c r="D106" s="183" t="s">
        <v>108</v>
      </c>
      <c r="E106" s="184"/>
      <c r="F106" s="184"/>
      <c r="G106" s="184"/>
      <c r="H106" s="184"/>
      <c r="I106" s="184"/>
      <c r="J106" s="185">
        <f>J254</f>
        <v>0</v>
      </c>
      <c r="K106" s="182"/>
      <c r="L106" s="18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12" s="2" customFormat="1" ht="6.96" customHeight="1">
      <c r="A112" s="3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4.96" customHeight="1">
      <c r="A113" s="38"/>
      <c r="B113" s="39"/>
      <c r="C113" s="23" t="s">
        <v>109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16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4.4" customHeight="1">
      <c r="A116" s="38"/>
      <c r="B116" s="39"/>
      <c r="C116" s="40"/>
      <c r="D116" s="40"/>
      <c r="E116" s="170" t="str">
        <f>E7</f>
        <v>Zdravotnická škola UO - oplocení</v>
      </c>
      <c r="F116" s="32"/>
      <c r="G116" s="32"/>
      <c r="H116" s="32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92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6" customHeight="1">
      <c r="A118" s="38"/>
      <c r="B118" s="39"/>
      <c r="C118" s="40"/>
      <c r="D118" s="40"/>
      <c r="E118" s="76" t="str">
        <f>E9</f>
        <v>SO01.1 - Stavební část ETAPA 1</v>
      </c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20</v>
      </c>
      <c r="D120" s="40"/>
      <c r="E120" s="40"/>
      <c r="F120" s="27" t="str">
        <f>F12</f>
        <v xml:space="preserve"> </v>
      </c>
      <c r="G120" s="40"/>
      <c r="H120" s="40"/>
      <c r="I120" s="32" t="s">
        <v>22</v>
      </c>
      <c r="J120" s="79" t="str">
        <f>IF(J12="","",J12)</f>
        <v>20. 5. 2026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26.4" customHeight="1">
      <c r="A122" s="38"/>
      <c r="B122" s="39"/>
      <c r="C122" s="32" t="s">
        <v>24</v>
      </c>
      <c r="D122" s="40"/>
      <c r="E122" s="40"/>
      <c r="F122" s="27" t="str">
        <f>E15</f>
        <v>Krajský úřad Pardubického kraje</v>
      </c>
      <c r="G122" s="40"/>
      <c r="H122" s="40"/>
      <c r="I122" s="32" t="s">
        <v>32</v>
      </c>
      <c r="J122" s="36" t="str">
        <f>E21</f>
        <v>Projekční kancelář Žižkov s.r.o.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6" customHeight="1">
      <c r="A123" s="38"/>
      <c r="B123" s="39"/>
      <c r="C123" s="32" t="s">
        <v>30</v>
      </c>
      <c r="D123" s="40"/>
      <c r="E123" s="40"/>
      <c r="F123" s="27" t="str">
        <f>IF(E18="","",E18)</f>
        <v>Vyplň údaj</v>
      </c>
      <c r="G123" s="40"/>
      <c r="H123" s="40"/>
      <c r="I123" s="32" t="s">
        <v>37</v>
      </c>
      <c r="J123" s="36" t="str">
        <f>E24</f>
        <v>ing. Vladimír Ent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187"/>
      <c r="B125" s="188"/>
      <c r="C125" s="189" t="s">
        <v>110</v>
      </c>
      <c r="D125" s="190" t="s">
        <v>65</v>
      </c>
      <c r="E125" s="190" t="s">
        <v>61</v>
      </c>
      <c r="F125" s="190" t="s">
        <v>62</v>
      </c>
      <c r="G125" s="190" t="s">
        <v>111</v>
      </c>
      <c r="H125" s="190" t="s">
        <v>112</v>
      </c>
      <c r="I125" s="190" t="s">
        <v>113</v>
      </c>
      <c r="J125" s="190" t="s">
        <v>96</v>
      </c>
      <c r="K125" s="191" t="s">
        <v>114</v>
      </c>
      <c r="L125" s="192"/>
      <c r="M125" s="100" t="s">
        <v>1</v>
      </c>
      <c r="N125" s="101" t="s">
        <v>44</v>
      </c>
      <c r="O125" s="101" t="s">
        <v>115</v>
      </c>
      <c r="P125" s="101" t="s">
        <v>116</v>
      </c>
      <c r="Q125" s="101" t="s">
        <v>117</v>
      </c>
      <c r="R125" s="101" t="s">
        <v>118</v>
      </c>
      <c r="S125" s="101" t="s">
        <v>119</v>
      </c>
      <c r="T125" s="102" t="s">
        <v>120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</row>
    <row r="126" s="2" customFormat="1" ht="22.8" customHeight="1">
      <c r="A126" s="38"/>
      <c r="B126" s="39"/>
      <c r="C126" s="107" t="s">
        <v>121</v>
      </c>
      <c r="D126" s="40"/>
      <c r="E126" s="40"/>
      <c r="F126" s="40"/>
      <c r="G126" s="40"/>
      <c r="H126" s="40"/>
      <c r="I126" s="40"/>
      <c r="J126" s="193">
        <f>BK126</f>
        <v>0</v>
      </c>
      <c r="K126" s="40"/>
      <c r="L126" s="44"/>
      <c r="M126" s="103"/>
      <c r="N126" s="194"/>
      <c r="O126" s="104"/>
      <c r="P126" s="195">
        <f>P127+P253</f>
        <v>0</v>
      </c>
      <c r="Q126" s="104"/>
      <c r="R126" s="195">
        <f>R127+R253</f>
        <v>39.096278579999996</v>
      </c>
      <c r="S126" s="104"/>
      <c r="T126" s="196">
        <f>T127+T253</f>
        <v>19.507337500000002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79</v>
      </c>
      <c r="AU126" s="17" t="s">
        <v>98</v>
      </c>
      <c r="BK126" s="197">
        <f>BK127+BK253</f>
        <v>0</v>
      </c>
    </row>
    <row r="127" s="12" customFormat="1" ht="25.92" customHeight="1">
      <c r="A127" s="12"/>
      <c r="B127" s="198"/>
      <c r="C127" s="199"/>
      <c r="D127" s="200" t="s">
        <v>79</v>
      </c>
      <c r="E127" s="201" t="s">
        <v>122</v>
      </c>
      <c r="F127" s="201" t="s">
        <v>123</v>
      </c>
      <c r="G127" s="199"/>
      <c r="H127" s="199"/>
      <c r="I127" s="202"/>
      <c r="J127" s="203">
        <f>BK127</f>
        <v>0</v>
      </c>
      <c r="K127" s="199"/>
      <c r="L127" s="204"/>
      <c r="M127" s="205"/>
      <c r="N127" s="206"/>
      <c r="O127" s="206"/>
      <c r="P127" s="207">
        <f>P128+P171+P176+P204+P211+P240+P251</f>
        <v>0</v>
      </c>
      <c r="Q127" s="206"/>
      <c r="R127" s="207">
        <f>R128+R171+R176+R204+R211+R240+R251</f>
        <v>39.096278579999996</v>
      </c>
      <c r="S127" s="206"/>
      <c r="T127" s="208">
        <f>T128+T171+T176+T204+T211+T240+T251</f>
        <v>19.507337500000002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88</v>
      </c>
      <c r="AT127" s="210" t="s">
        <v>79</v>
      </c>
      <c r="AU127" s="210" t="s">
        <v>80</v>
      </c>
      <c r="AY127" s="209" t="s">
        <v>124</v>
      </c>
      <c r="BK127" s="211">
        <f>BK128+BK171+BK176+BK204+BK211+BK240+BK251</f>
        <v>0</v>
      </c>
    </row>
    <row r="128" s="12" customFormat="1" ht="22.8" customHeight="1">
      <c r="A128" s="12"/>
      <c r="B128" s="198"/>
      <c r="C128" s="199"/>
      <c r="D128" s="200" t="s">
        <v>79</v>
      </c>
      <c r="E128" s="212" t="s">
        <v>88</v>
      </c>
      <c r="F128" s="212" t="s">
        <v>125</v>
      </c>
      <c r="G128" s="199"/>
      <c r="H128" s="199"/>
      <c r="I128" s="202"/>
      <c r="J128" s="213">
        <f>BK128</f>
        <v>0</v>
      </c>
      <c r="K128" s="199"/>
      <c r="L128" s="204"/>
      <c r="M128" s="205"/>
      <c r="N128" s="206"/>
      <c r="O128" s="206"/>
      <c r="P128" s="207">
        <f>SUM(P129:P170)</f>
        <v>0</v>
      </c>
      <c r="Q128" s="206"/>
      <c r="R128" s="207">
        <f>SUM(R129:R170)</f>
        <v>0.0014119999999999998</v>
      </c>
      <c r="S128" s="206"/>
      <c r="T128" s="208">
        <f>SUM(T129:T170)</f>
        <v>2.4523999999999999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9" t="s">
        <v>88</v>
      </c>
      <c r="AT128" s="210" t="s">
        <v>79</v>
      </c>
      <c r="AU128" s="210" t="s">
        <v>88</v>
      </c>
      <c r="AY128" s="209" t="s">
        <v>124</v>
      </c>
      <c r="BK128" s="211">
        <f>SUM(BK129:BK170)</f>
        <v>0</v>
      </c>
    </row>
    <row r="129" s="2" customFormat="1" ht="22.2" customHeight="1">
      <c r="A129" s="38"/>
      <c r="B129" s="39"/>
      <c r="C129" s="214" t="s">
        <v>88</v>
      </c>
      <c r="D129" s="214" t="s">
        <v>126</v>
      </c>
      <c r="E129" s="215" t="s">
        <v>127</v>
      </c>
      <c r="F129" s="216" t="s">
        <v>128</v>
      </c>
      <c r="G129" s="217" t="s">
        <v>129</v>
      </c>
      <c r="H129" s="218">
        <v>10</v>
      </c>
      <c r="I129" s="219"/>
      <c r="J129" s="220">
        <f>ROUND(I129*H129,2)</f>
        <v>0</v>
      </c>
      <c r="K129" s="216" t="s">
        <v>130</v>
      </c>
      <c r="L129" s="44"/>
      <c r="M129" s="221" t="s">
        <v>1</v>
      </c>
      <c r="N129" s="222" t="s">
        <v>45</v>
      </c>
      <c r="O129" s="91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5" t="s">
        <v>131</v>
      </c>
      <c r="AT129" s="225" t="s">
        <v>126</v>
      </c>
      <c r="AU129" s="225" t="s">
        <v>90</v>
      </c>
      <c r="AY129" s="17" t="s">
        <v>124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7" t="s">
        <v>88</v>
      </c>
      <c r="BK129" s="226">
        <f>ROUND(I129*H129,2)</f>
        <v>0</v>
      </c>
      <c r="BL129" s="17" t="s">
        <v>131</v>
      </c>
      <c r="BM129" s="225" t="s">
        <v>132</v>
      </c>
    </row>
    <row r="130" s="13" customFormat="1">
      <c r="A130" s="13"/>
      <c r="B130" s="227"/>
      <c r="C130" s="228"/>
      <c r="D130" s="229" t="s">
        <v>133</v>
      </c>
      <c r="E130" s="230" t="s">
        <v>1</v>
      </c>
      <c r="F130" s="231" t="s">
        <v>134</v>
      </c>
      <c r="G130" s="228"/>
      <c r="H130" s="232">
        <v>10</v>
      </c>
      <c r="I130" s="233"/>
      <c r="J130" s="228"/>
      <c r="K130" s="228"/>
      <c r="L130" s="234"/>
      <c r="M130" s="235"/>
      <c r="N130" s="236"/>
      <c r="O130" s="236"/>
      <c r="P130" s="236"/>
      <c r="Q130" s="236"/>
      <c r="R130" s="236"/>
      <c r="S130" s="236"/>
      <c r="T130" s="23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8" t="s">
        <v>133</v>
      </c>
      <c r="AU130" s="238" t="s">
        <v>90</v>
      </c>
      <c r="AV130" s="13" t="s">
        <v>90</v>
      </c>
      <c r="AW130" s="13" t="s">
        <v>36</v>
      </c>
      <c r="AX130" s="13" t="s">
        <v>88</v>
      </c>
      <c r="AY130" s="238" t="s">
        <v>124</v>
      </c>
    </row>
    <row r="131" s="2" customFormat="1" ht="22.2" customHeight="1">
      <c r="A131" s="38"/>
      <c r="B131" s="39"/>
      <c r="C131" s="214" t="s">
        <v>90</v>
      </c>
      <c r="D131" s="214" t="s">
        <v>126</v>
      </c>
      <c r="E131" s="215" t="s">
        <v>135</v>
      </c>
      <c r="F131" s="216" t="s">
        <v>136</v>
      </c>
      <c r="G131" s="217" t="s">
        <v>129</v>
      </c>
      <c r="H131" s="218">
        <v>5</v>
      </c>
      <c r="I131" s="219"/>
      <c r="J131" s="220">
        <f>ROUND(I131*H131,2)</f>
        <v>0</v>
      </c>
      <c r="K131" s="216" t="s">
        <v>130</v>
      </c>
      <c r="L131" s="44"/>
      <c r="M131" s="221" t="s">
        <v>1</v>
      </c>
      <c r="N131" s="222" t="s">
        <v>45</v>
      </c>
      <c r="O131" s="91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5" t="s">
        <v>131</v>
      </c>
      <c r="AT131" s="225" t="s">
        <v>126</v>
      </c>
      <c r="AU131" s="225" t="s">
        <v>90</v>
      </c>
      <c r="AY131" s="17" t="s">
        <v>124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7" t="s">
        <v>88</v>
      </c>
      <c r="BK131" s="226">
        <f>ROUND(I131*H131,2)</f>
        <v>0</v>
      </c>
      <c r="BL131" s="17" t="s">
        <v>131</v>
      </c>
      <c r="BM131" s="225" t="s">
        <v>137</v>
      </c>
    </row>
    <row r="132" s="13" customFormat="1">
      <c r="A132" s="13"/>
      <c r="B132" s="227"/>
      <c r="C132" s="228"/>
      <c r="D132" s="229" t="s">
        <v>133</v>
      </c>
      <c r="E132" s="230" t="s">
        <v>1</v>
      </c>
      <c r="F132" s="231" t="s">
        <v>138</v>
      </c>
      <c r="G132" s="228"/>
      <c r="H132" s="232">
        <v>5</v>
      </c>
      <c r="I132" s="233"/>
      <c r="J132" s="228"/>
      <c r="K132" s="228"/>
      <c r="L132" s="234"/>
      <c r="M132" s="235"/>
      <c r="N132" s="236"/>
      <c r="O132" s="236"/>
      <c r="P132" s="236"/>
      <c r="Q132" s="236"/>
      <c r="R132" s="236"/>
      <c r="S132" s="236"/>
      <c r="T132" s="23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8" t="s">
        <v>133</v>
      </c>
      <c r="AU132" s="238" t="s">
        <v>90</v>
      </c>
      <c r="AV132" s="13" t="s">
        <v>90</v>
      </c>
      <c r="AW132" s="13" t="s">
        <v>36</v>
      </c>
      <c r="AX132" s="13" t="s">
        <v>88</v>
      </c>
      <c r="AY132" s="238" t="s">
        <v>124</v>
      </c>
    </row>
    <row r="133" s="2" customFormat="1" ht="50.4" customHeight="1">
      <c r="A133" s="38"/>
      <c r="B133" s="39"/>
      <c r="C133" s="214" t="s">
        <v>139</v>
      </c>
      <c r="D133" s="214" t="s">
        <v>126</v>
      </c>
      <c r="E133" s="215" t="s">
        <v>140</v>
      </c>
      <c r="F133" s="216" t="s">
        <v>141</v>
      </c>
      <c r="G133" s="217" t="s">
        <v>142</v>
      </c>
      <c r="H133" s="218">
        <v>1.7</v>
      </c>
      <c r="I133" s="219"/>
      <c r="J133" s="220">
        <f>ROUND(I133*H133,2)</f>
        <v>0</v>
      </c>
      <c r="K133" s="216" t="s">
        <v>130</v>
      </c>
      <c r="L133" s="44"/>
      <c r="M133" s="221" t="s">
        <v>1</v>
      </c>
      <c r="N133" s="222" t="s">
        <v>45</v>
      </c>
      <c r="O133" s="91"/>
      <c r="P133" s="223">
        <f>O133*H133</f>
        <v>0</v>
      </c>
      <c r="Q133" s="223">
        <v>0</v>
      </c>
      <c r="R133" s="223">
        <f>Q133*H133</f>
        <v>0</v>
      </c>
      <c r="S133" s="223">
        <v>0.41699999999999998</v>
      </c>
      <c r="T133" s="224">
        <f>S133*H133</f>
        <v>0.70889999999999997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5" t="s">
        <v>131</v>
      </c>
      <c r="AT133" s="225" t="s">
        <v>126</v>
      </c>
      <c r="AU133" s="225" t="s">
        <v>90</v>
      </c>
      <c r="AY133" s="17" t="s">
        <v>124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7" t="s">
        <v>88</v>
      </c>
      <c r="BK133" s="226">
        <f>ROUND(I133*H133,2)</f>
        <v>0</v>
      </c>
      <c r="BL133" s="17" t="s">
        <v>131</v>
      </c>
      <c r="BM133" s="225" t="s">
        <v>143</v>
      </c>
    </row>
    <row r="134" s="13" customFormat="1">
      <c r="A134" s="13"/>
      <c r="B134" s="227"/>
      <c r="C134" s="228"/>
      <c r="D134" s="229" t="s">
        <v>133</v>
      </c>
      <c r="E134" s="230" t="s">
        <v>1</v>
      </c>
      <c r="F134" s="231" t="s">
        <v>144</v>
      </c>
      <c r="G134" s="228"/>
      <c r="H134" s="232">
        <v>1.7</v>
      </c>
      <c r="I134" s="233"/>
      <c r="J134" s="228"/>
      <c r="K134" s="228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133</v>
      </c>
      <c r="AU134" s="238" t="s">
        <v>90</v>
      </c>
      <c r="AV134" s="13" t="s">
        <v>90</v>
      </c>
      <c r="AW134" s="13" t="s">
        <v>36</v>
      </c>
      <c r="AX134" s="13" t="s">
        <v>88</v>
      </c>
      <c r="AY134" s="238" t="s">
        <v>124</v>
      </c>
    </row>
    <row r="135" s="2" customFormat="1" ht="50.4" customHeight="1">
      <c r="A135" s="38"/>
      <c r="B135" s="39"/>
      <c r="C135" s="214" t="s">
        <v>131</v>
      </c>
      <c r="D135" s="214" t="s">
        <v>126</v>
      </c>
      <c r="E135" s="215" t="s">
        <v>145</v>
      </c>
      <c r="F135" s="216" t="s">
        <v>146</v>
      </c>
      <c r="G135" s="217" t="s">
        <v>142</v>
      </c>
      <c r="H135" s="218">
        <v>7.9249999999999998</v>
      </c>
      <c r="I135" s="219"/>
      <c r="J135" s="220">
        <f>ROUND(I135*H135,2)</f>
        <v>0</v>
      </c>
      <c r="K135" s="216" t="s">
        <v>130</v>
      </c>
      <c r="L135" s="44"/>
      <c r="M135" s="221" t="s">
        <v>1</v>
      </c>
      <c r="N135" s="222" t="s">
        <v>45</v>
      </c>
      <c r="O135" s="91"/>
      <c r="P135" s="223">
        <f>O135*H135</f>
        <v>0</v>
      </c>
      <c r="Q135" s="223">
        <v>0</v>
      </c>
      <c r="R135" s="223">
        <f>Q135*H135</f>
        <v>0</v>
      </c>
      <c r="S135" s="223">
        <v>0.22</v>
      </c>
      <c r="T135" s="224">
        <f>S135*H135</f>
        <v>1.7435000000000001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5" t="s">
        <v>131</v>
      </c>
      <c r="AT135" s="225" t="s">
        <v>126</v>
      </c>
      <c r="AU135" s="225" t="s">
        <v>90</v>
      </c>
      <c r="AY135" s="17" t="s">
        <v>124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7" t="s">
        <v>88</v>
      </c>
      <c r="BK135" s="226">
        <f>ROUND(I135*H135,2)</f>
        <v>0</v>
      </c>
      <c r="BL135" s="17" t="s">
        <v>131</v>
      </c>
      <c r="BM135" s="225" t="s">
        <v>147</v>
      </c>
    </row>
    <row r="136" s="14" customFormat="1">
      <c r="A136" s="14"/>
      <c r="B136" s="239"/>
      <c r="C136" s="240"/>
      <c r="D136" s="229" t="s">
        <v>133</v>
      </c>
      <c r="E136" s="241" t="s">
        <v>1</v>
      </c>
      <c r="F136" s="242" t="s">
        <v>148</v>
      </c>
      <c r="G136" s="240"/>
      <c r="H136" s="241" t="s">
        <v>1</v>
      </c>
      <c r="I136" s="243"/>
      <c r="J136" s="240"/>
      <c r="K136" s="240"/>
      <c r="L136" s="244"/>
      <c r="M136" s="245"/>
      <c r="N136" s="246"/>
      <c r="O136" s="246"/>
      <c r="P136" s="246"/>
      <c r="Q136" s="246"/>
      <c r="R136" s="246"/>
      <c r="S136" s="246"/>
      <c r="T136" s="24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8" t="s">
        <v>133</v>
      </c>
      <c r="AU136" s="248" t="s">
        <v>90</v>
      </c>
      <c r="AV136" s="14" t="s">
        <v>88</v>
      </c>
      <c r="AW136" s="14" t="s">
        <v>36</v>
      </c>
      <c r="AX136" s="14" t="s">
        <v>80</v>
      </c>
      <c r="AY136" s="248" t="s">
        <v>124</v>
      </c>
    </row>
    <row r="137" s="13" customFormat="1">
      <c r="A137" s="13"/>
      <c r="B137" s="227"/>
      <c r="C137" s="228"/>
      <c r="D137" s="229" t="s">
        <v>133</v>
      </c>
      <c r="E137" s="230" t="s">
        <v>1</v>
      </c>
      <c r="F137" s="231" t="s">
        <v>149</v>
      </c>
      <c r="G137" s="228"/>
      <c r="H137" s="232">
        <v>2.3500000000000001</v>
      </c>
      <c r="I137" s="233"/>
      <c r="J137" s="228"/>
      <c r="K137" s="228"/>
      <c r="L137" s="234"/>
      <c r="M137" s="235"/>
      <c r="N137" s="236"/>
      <c r="O137" s="236"/>
      <c r="P137" s="236"/>
      <c r="Q137" s="236"/>
      <c r="R137" s="236"/>
      <c r="S137" s="236"/>
      <c r="T137" s="23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8" t="s">
        <v>133</v>
      </c>
      <c r="AU137" s="238" t="s">
        <v>90</v>
      </c>
      <c r="AV137" s="13" t="s">
        <v>90</v>
      </c>
      <c r="AW137" s="13" t="s">
        <v>36</v>
      </c>
      <c r="AX137" s="13" t="s">
        <v>80</v>
      </c>
      <c r="AY137" s="238" t="s">
        <v>124</v>
      </c>
    </row>
    <row r="138" s="13" customFormat="1">
      <c r="A138" s="13"/>
      <c r="B138" s="227"/>
      <c r="C138" s="228"/>
      <c r="D138" s="229" t="s">
        <v>133</v>
      </c>
      <c r="E138" s="230" t="s">
        <v>1</v>
      </c>
      <c r="F138" s="231" t="s">
        <v>150</v>
      </c>
      <c r="G138" s="228"/>
      <c r="H138" s="232">
        <v>5.5750000000000002</v>
      </c>
      <c r="I138" s="233"/>
      <c r="J138" s="228"/>
      <c r="K138" s="228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133</v>
      </c>
      <c r="AU138" s="238" t="s">
        <v>90</v>
      </c>
      <c r="AV138" s="13" t="s">
        <v>90</v>
      </c>
      <c r="AW138" s="13" t="s">
        <v>36</v>
      </c>
      <c r="AX138" s="13" t="s">
        <v>80</v>
      </c>
      <c r="AY138" s="238" t="s">
        <v>124</v>
      </c>
    </row>
    <row r="139" s="15" customFormat="1">
      <c r="A139" s="15"/>
      <c r="B139" s="249"/>
      <c r="C139" s="250"/>
      <c r="D139" s="229" t="s">
        <v>133</v>
      </c>
      <c r="E139" s="251" t="s">
        <v>1</v>
      </c>
      <c r="F139" s="252" t="s">
        <v>151</v>
      </c>
      <c r="G139" s="250"/>
      <c r="H139" s="253">
        <v>7.9249999999999998</v>
      </c>
      <c r="I139" s="254"/>
      <c r="J139" s="250"/>
      <c r="K139" s="250"/>
      <c r="L139" s="255"/>
      <c r="M139" s="256"/>
      <c r="N139" s="257"/>
      <c r="O139" s="257"/>
      <c r="P139" s="257"/>
      <c r="Q139" s="257"/>
      <c r="R139" s="257"/>
      <c r="S139" s="257"/>
      <c r="T139" s="258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59" t="s">
        <v>133</v>
      </c>
      <c r="AU139" s="259" t="s">
        <v>90</v>
      </c>
      <c r="AV139" s="15" t="s">
        <v>131</v>
      </c>
      <c r="AW139" s="15" t="s">
        <v>36</v>
      </c>
      <c r="AX139" s="15" t="s">
        <v>88</v>
      </c>
      <c r="AY139" s="259" t="s">
        <v>124</v>
      </c>
    </row>
    <row r="140" s="2" customFormat="1" ht="22.2" customHeight="1">
      <c r="A140" s="38"/>
      <c r="B140" s="39"/>
      <c r="C140" s="214" t="s">
        <v>138</v>
      </c>
      <c r="D140" s="214" t="s">
        <v>126</v>
      </c>
      <c r="E140" s="215" t="s">
        <v>152</v>
      </c>
      <c r="F140" s="216" t="s">
        <v>153</v>
      </c>
      <c r="G140" s="217" t="s">
        <v>142</v>
      </c>
      <c r="H140" s="218">
        <v>50.243000000000002</v>
      </c>
      <c r="I140" s="219"/>
      <c r="J140" s="220">
        <f>ROUND(I140*H140,2)</f>
        <v>0</v>
      </c>
      <c r="K140" s="216" t="s">
        <v>130</v>
      </c>
      <c r="L140" s="44"/>
      <c r="M140" s="221" t="s">
        <v>1</v>
      </c>
      <c r="N140" s="222" t="s">
        <v>45</v>
      </c>
      <c r="O140" s="91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5" t="s">
        <v>131</v>
      </c>
      <c r="AT140" s="225" t="s">
        <v>126</v>
      </c>
      <c r="AU140" s="225" t="s">
        <v>90</v>
      </c>
      <c r="AY140" s="17" t="s">
        <v>124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7" t="s">
        <v>88</v>
      </c>
      <c r="BK140" s="226">
        <f>ROUND(I140*H140,2)</f>
        <v>0</v>
      </c>
      <c r="BL140" s="17" t="s">
        <v>131</v>
      </c>
      <c r="BM140" s="225" t="s">
        <v>154</v>
      </c>
    </row>
    <row r="141" s="13" customFormat="1">
      <c r="A141" s="13"/>
      <c r="B141" s="227"/>
      <c r="C141" s="228"/>
      <c r="D141" s="229" t="s">
        <v>133</v>
      </c>
      <c r="E141" s="230" t="s">
        <v>1</v>
      </c>
      <c r="F141" s="231" t="s">
        <v>155</v>
      </c>
      <c r="G141" s="228"/>
      <c r="H141" s="232">
        <v>44.677999999999997</v>
      </c>
      <c r="I141" s="233"/>
      <c r="J141" s="228"/>
      <c r="K141" s="228"/>
      <c r="L141" s="234"/>
      <c r="M141" s="235"/>
      <c r="N141" s="236"/>
      <c r="O141" s="236"/>
      <c r="P141" s="236"/>
      <c r="Q141" s="236"/>
      <c r="R141" s="236"/>
      <c r="S141" s="236"/>
      <c r="T141" s="23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8" t="s">
        <v>133</v>
      </c>
      <c r="AU141" s="238" t="s">
        <v>90</v>
      </c>
      <c r="AV141" s="13" t="s">
        <v>90</v>
      </c>
      <c r="AW141" s="13" t="s">
        <v>36</v>
      </c>
      <c r="AX141" s="13" t="s">
        <v>80</v>
      </c>
      <c r="AY141" s="238" t="s">
        <v>124</v>
      </c>
    </row>
    <row r="142" s="13" customFormat="1">
      <c r="A142" s="13"/>
      <c r="B142" s="227"/>
      <c r="C142" s="228"/>
      <c r="D142" s="229" t="s">
        <v>133</v>
      </c>
      <c r="E142" s="230" t="s">
        <v>1</v>
      </c>
      <c r="F142" s="231" t="s">
        <v>156</v>
      </c>
      <c r="G142" s="228"/>
      <c r="H142" s="232">
        <v>5.5650000000000004</v>
      </c>
      <c r="I142" s="233"/>
      <c r="J142" s="228"/>
      <c r="K142" s="228"/>
      <c r="L142" s="234"/>
      <c r="M142" s="235"/>
      <c r="N142" s="236"/>
      <c r="O142" s="236"/>
      <c r="P142" s="236"/>
      <c r="Q142" s="236"/>
      <c r="R142" s="236"/>
      <c r="S142" s="236"/>
      <c r="T142" s="23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8" t="s">
        <v>133</v>
      </c>
      <c r="AU142" s="238" t="s">
        <v>90</v>
      </c>
      <c r="AV142" s="13" t="s">
        <v>90</v>
      </c>
      <c r="AW142" s="13" t="s">
        <v>36</v>
      </c>
      <c r="AX142" s="13" t="s">
        <v>80</v>
      </c>
      <c r="AY142" s="238" t="s">
        <v>124</v>
      </c>
    </row>
    <row r="143" s="15" customFormat="1">
      <c r="A143" s="15"/>
      <c r="B143" s="249"/>
      <c r="C143" s="250"/>
      <c r="D143" s="229" t="s">
        <v>133</v>
      </c>
      <c r="E143" s="251" t="s">
        <v>1</v>
      </c>
      <c r="F143" s="252" t="s">
        <v>151</v>
      </c>
      <c r="G143" s="250"/>
      <c r="H143" s="253">
        <v>50.243000000000002</v>
      </c>
      <c r="I143" s="254"/>
      <c r="J143" s="250"/>
      <c r="K143" s="250"/>
      <c r="L143" s="255"/>
      <c r="M143" s="256"/>
      <c r="N143" s="257"/>
      <c r="O143" s="257"/>
      <c r="P143" s="257"/>
      <c r="Q143" s="257"/>
      <c r="R143" s="257"/>
      <c r="S143" s="257"/>
      <c r="T143" s="258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59" t="s">
        <v>133</v>
      </c>
      <c r="AU143" s="259" t="s">
        <v>90</v>
      </c>
      <c r="AV143" s="15" t="s">
        <v>131</v>
      </c>
      <c r="AW143" s="15" t="s">
        <v>36</v>
      </c>
      <c r="AX143" s="15" t="s">
        <v>88</v>
      </c>
      <c r="AY143" s="259" t="s">
        <v>124</v>
      </c>
    </row>
    <row r="144" s="2" customFormat="1" ht="34.8" customHeight="1">
      <c r="A144" s="38"/>
      <c r="B144" s="39"/>
      <c r="C144" s="214" t="s">
        <v>157</v>
      </c>
      <c r="D144" s="214" t="s">
        <v>126</v>
      </c>
      <c r="E144" s="215" t="s">
        <v>158</v>
      </c>
      <c r="F144" s="216" t="s">
        <v>159</v>
      </c>
      <c r="G144" s="217" t="s">
        <v>160</v>
      </c>
      <c r="H144" s="218">
        <v>1.675</v>
      </c>
      <c r="I144" s="219"/>
      <c r="J144" s="220">
        <f>ROUND(I144*H144,2)</f>
        <v>0</v>
      </c>
      <c r="K144" s="216" t="s">
        <v>130</v>
      </c>
      <c r="L144" s="44"/>
      <c r="M144" s="221" t="s">
        <v>1</v>
      </c>
      <c r="N144" s="222" t="s">
        <v>45</v>
      </c>
      <c r="O144" s="91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5" t="s">
        <v>131</v>
      </c>
      <c r="AT144" s="225" t="s">
        <v>126</v>
      </c>
      <c r="AU144" s="225" t="s">
        <v>90</v>
      </c>
      <c r="AY144" s="17" t="s">
        <v>124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7" t="s">
        <v>88</v>
      </c>
      <c r="BK144" s="226">
        <f>ROUND(I144*H144,2)</f>
        <v>0</v>
      </c>
      <c r="BL144" s="17" t="s">
        <v>131</v>
      </c>
      <c r="BM144" s="225" t="s">
        <v>161</v>
      </c>
    </row>
    <row r="145" s="13" customFormat="1">
      <c r="A145" s="13"/>
      <c r="B145" s="227"/>
      <c r="C145" s="228"/>
      <c r="D145" s="229" t="s">
        <v>133</v>
      </c>
      <c r="E145" s="230" t="s">
        <v>1</v>
      </c>
      <c r="F145" s="231" t="s">
        <v>162</v>
      </c>
      <c r="G145" s="228"/>
      <c r="H145" s="232">
        <v>1.675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8" t="s">
        <v>133</v>
      </c>
      <c r="AU145" s="238" t="s">
        <v>90</v>
      </c>
      <c r="AV145" s="13" t="s">
        <v>90</v>
      </c>
      <c r="AW145" s="13" t="s">
        <v>36</v>
      </c>
      <c r="AX145" s="13" t="s">
        <v>88</v>
      </c>
      <c r="AY145" s="238" t="s">
        <v>124</v>
      </c>
    </row>
    <row r="146" s="2" customFormat="1" ht="22.2" customHeight="1">
      <c r="A146" s="38"/>
      <c r="B146" s="39"/>
      <c r="C146" s="214" t="s">
        <v>163</v>
      </c>
      <c r="D146" s="214" t="s">
        <v>126</v>
      </c>
      <c r="E146" s="215" t="s">
        <v>164</v>
      </c>
      <c r="F146" s="216" t="s">
        <v>165</v>
      </c>
      <c r="G146" s="217" t="s">
        <v>166</v>
      </c>
      <c r="H146" s="218">
        <v>18.48</v>
      </c>
      <c r="I146" s="219"/>
      <c r="J146" s="220">
        <f>ROUND(I146*H146,2)</f>
        <v>0</v>
      </c>
      <c r="K146" s="216" t="s">
        <v>130</v>
      </c>
      <c r="L146" s="44"/>
      <c r="M146" s="221" t="s">
        <v>1</v>
      </c>
      <c r="N146" s="222" t="s">
        <v>45</v>
      </c>
      <c r="O146" s="91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25" t="s">
        <v>131</v>
      </c>
      <c r="AT146" s="225" t="s">
        <v>126</v>
      </c>
      <c r="AU146" s="225" t="s">
        <v>90</v>
      </c>
      <c r="AY146" s="17" t="s">
        <v>124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7" t="s">
        <v>88</v>
      </c>
      <c r="BK146" s="226">
        <f>ROUND(I146*H146,2)</f>
        <v>0</v>
      </c>
      <c r="BL146" s="17" t="s">
        <v>131</v>
      </c>
      <c r="BM146" s="225" t="s">
        <v>167</v>
      </c>
    </row>
    <row r="147" s="13" customFormat="1">
      <c r="A147" s="13"/>
      <c r="B147" s="227"/>
      <c r="C147" s="228"/>
      <c r="D147" s="229" t="s">
        <v>133</v>
      </c>
      <c r="E147" s="230" t="s">
        <v>1</v>
      </c>
      <c r="F147" s="231" t="s">
        <v>168</v>
      </c>
      <c r="G147" s="228"/>
      <c r="H147" s="232">
        <v>18.48</v>
      </c>
      <c r="I147" s="233"/>
      <c r="J147" s="228"/>
      <c r="K147" s="228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133</v>
      </c>
      <c r="AU147" s="238" t="s">
        <v>90</v>
      </c>
      <c r="AV147" s="13" t="s">
        <v>90</v>
      </c>
      <c r="AW147" s="13" t="s">
        <v>36</v>
      </c>
      <c r="AX147" s="13" t="s">
        <v>88</v>
      </c>
      <c r="AY147" s="238" t="s">
        <v>124</v>
      </c>
    </row>
    <row r="148" s="2" customFormat="1" ht="22.2" customHeight="1">
      <c r="A148" s="38"/>
      <c r="B148" s="39"/>
      <c r="C148" s="214" t="s">
        <v>169</v>
      </c>
      <c r="D148" s="214" t="s">
        <v>126</v>
      </c>
      <c r="E148" s="215" t="s">
        <v>170</v>
      </c>
      <c r="F148" s="216" t="s">
        <v>171</v>
      </c>
      <c r="G148" s="217" t="s">
        <v>166</v>
      </c>
      <c r="H148" s="218">
        <v>18.48</v>
      </c>
      <c r="I148" s="219"/>
      <c r="J148" s="220">
        <f>ROUND(I148*H148,2)</f>
        <v>0</v>
      </c>
      <c r="K148" s="216" t="s">
        <v>130</v>
      </c>
      <c r="L148" s="44"/>
      <c r="M148" s="221" t="s">
        <v>1</v>
      </c>
      <c r="N148" s="222" t="s">
        <v>45</v>
      </c>
      <c r="O148" s="91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5" t="s">
        <v>131</v>
      </c>
      <c r="AT148" s="225" t="s">
        <v>126</v>
      </c>
      <c r="AU148" s="225" t="s">
        <v>90</v>
      </c>
      <c r="AY148" s="17" t="s">
        <v>124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7" t="s">
        <v>88</v>
      </c>
      <c r="BK148" s="226">
        <f>ROUND(I148*H148,2)</f>
        <v>0</v>
      </c>
      <c r="BL148" s="17" t="s">
        <v>131</v>
      </c>
      <c r="BM148" s="225" t="s">
        <v>172</v>
      </c>
    </row>
    <row r="149" s="13" customFormat="1">
      <c r="A149" s="13"/>
      <c r="B149" s="227"/>
      <c r="C149" s="228"/>
      <c r="D149" s="229" t="s">
        <v>133</v>
      </c>
      <c r="E149" s="230" t="s">
        <v>1</v>
      </c>
      <c r="F149" s="231" t="s">
        <v>173</v>
      </c>
      <c r="G149" s="228"/>
      <c r="H149" s="232">
        <v>18.48</v>
      </c>
      <c r="I149" s="233"/>
      <c r="J149" s="228"/>
      <c r="K149" s="228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133</v>
      </c>
      <c r="AU149" s="238" t="s">
        <v>90</v>
      </c>
      <c r="AV149" s="13" t="s">
        <v>90</v>
      </c>
      <c r="AW149" s="13" t="s">
        <v>36</v>
      </c>
      <c r="AX149" s="13" t="s">
        <v>88</v>
      </c>
      <c r="AY149" s="238" t="s">
        <v>124</v>
      </c>
    </row>
    <row r="150" s="2" customFormat="1" ht="40.2" customHeight="1">
      <c r="A150" s="38"/>
      <c r="B150" s="39"/>
      <c r="C150" s="214" t="s">
        <v>174</v>
      </c>
      <c r="D150" s="214" t="s">
        <v>126</v>
      </c>
      <c r="E150" s="215" t="s">
        <v>175</v>
      </c>
      <c r="F150" s="216" t="s">
        <v>176</v>
      </c>
      <c r="G150" s="217" t="s">
        <v>160</v>
      </c>
      <c r="H150" s="218">
        <v>8.3740000000000006</v>
      </c>
      <c r="I150" s="219"/>
      <c r="J150" s="220">
        <f>ROUND(I150*H150,2)</f>
        <v>0</v>
      </c>
      <c r="K150" s="216" t="s">
        <v>130</v>
      </c>
      <c r="L150" s="44"/>
      <c r="M150" s="221" t="s">
        <v>1</v>
      </c>
      <c r="N150" s="222" t="s">
        <v>45</v>
      </c>
      <c r="O150" s="91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5" t="s">
        <v>131</v>
      </c>
      <c r="AT150" s="225" t="s">
        <v>126</v>
      </c>
      <c r="AU150" s="225" t="s">
        <v>90</v>
      </c>
      <c r="AY150" s="17" t="s">
        <v>124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7" t="s">
        <v>88</v>
      </c>
      <c r="BK150" s="226">
        <f>ROUND(I150*H150,2)</f>
        <v>0</v>
      </c>
      <c r="BL150" s="17" t="s">
        <v>131</v>
      </c>
      <c r="BM150" s="225" t="s">
        <v>177</v>
      </c>
    </row>
    <row r="151" s="13" customFormat="1">
      <c r="A151" s="13"/>
      <c r="B151" s="227"/>
      <c r="C151" s="228"/>
      <c r="D151" s="229" t="s">
        <v>133</v>
      </c>
      <c r="E151" s="230" t="s">
        <v>1</v>
      </c>
      <c r="F151" s="231" t="s">
        <v>178</v>
      </c>
      <c r="G151" s="228"/>
      <c r="H151" s="232">
        <v>8.3740000000000006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133</v>
      </c>
      <c r="AU151" s="238" t="s">
        <v>90</v>
      </c>
      <c r="AV151" s="13" t="s">
        <v>90</v>
      </c>
      <c r="AW151" s="13" t="s">
        <v>36</v>
      </c>
      <c r="AX151" s="13" t="s">
        <v>88</v>
      </c>
      <c r="AY151" s="238" t="s">
        <v>124</v>
      </c>
    </row>
    <row r="152" s="2" customFormat="1" ht="50.4" customHeight="1">
      <c r="A152" s="38"/>
      <c r="B152" s="39"/>
      <c r="C152" s="214" t="s">
        <v>134</v>
      </c>
      <c r="D152" s="214" t="s">
        <v>126</v>
      </c>
      <c r="E152" s="215" t="s">
        <v>179</v>
      </c>
      <c r="F152" s="216" t="s">
        <v>180</v>
      </c>
      <c r="G152" s="217" t="s">
        <v>160</v>
      </c>
      <c r="H152" s="218">
        <v>0.251</v>
      </c>
      <c r="I152" s="219"/>
      <c r="J152" s="220">
        <f>ROUND(I152*H152,2)</f>
        <v>0</v>
      </c>
      <c r="K152" s="216" t="s">
        <v>130</v>
      </c>
      <c r="L152" s="44"/>
      <c r="M152" s="221" t="s">
        <v>1</v>
      </c>
      <c r="N152" s="222" t="s">
        <v>45</v>
      </c>
      <c r="O152" s="91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5" t="s">
        <v>131</v>
      </c>
      <c r="AT152" s="225" t="s">
        <v>126</v>
      </c>
      <c r="AU152" s="225" t="s">
        <v>90</v>
      </c>
      <c r="AY152" s="17" t="s">
        <v>124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7" t="s">
        <v>88</v>
      </c>
      <c r="BK152" s="226">
        <f>ROUND(I152*H152,2)</f>
        <v>0</v>
      </c>
      <c r="BL152" s="17" t="s">
        <v>131</v>
      </c>
      <c r="BM152" s="225" t="s">
        <v>181</v>
      </c>
    </row>
    <row r="153" s="13" customFormat="1">
      <c r="A153" s="13"/>
      <c r="B153" s="227"/>
      <c r="C153" s="228"/>
      <c r="D153" s="229" t="s">
        <v>133</v>
      </c>
      <c r="E153" s="230" t="s">
        <v>1</v>
      </c>
      <c r="F153" s="231" t="s">
        <v>182</v>
      </c>
      <c r="G153" s="228"/>
      <c r="H153" s="232">
        <v>0.251</v>
      </c>
      <c r="I153" s="233"/>
      <c r="J153" s="228"/>
      <c r="K153" s="228"/>
      <c r="L153" s="234"/>
      <c r="M153" s="235"/>
      <c r="N153" s="236"/>
      <c r="O153" s="236"/>
      <c r="P153" s="236"/>
      <c r="Q153" s="236"/>
      <c r="R153" s="236"/>
      <c r="S153" s="236"/>
      <c r="T153" s="23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8" t="s">
        <v>133</v>
      </c>
      <c r="AU153" s="238" t="s">
        <v>90</v>
      </c>
      <c r="AV153" s="13" t="s">
        <v>90</v>
      </c>
      <c r="AW153" s="13" t="s">
        <v>36</v>
      </c>
      <c r="AX153" s="13" t="s">
        <v>88</v>
      </c>
      <c r="AY153" s="238" t="s">
        <v>124</v>
      </c>
    </row>
    <row r="154" s="2" customFormat="1" ht="57.6" customHeight="1">
      <c r="A154" s="38"/>
      <c r="B154" s="39"/>
      <c r="C154" s="214" t="s">
        <v>183</v>
      </c>
      <c r="D154" s="214" t="s">
        <v>126</v>
      </c>
      <c r="E154" s="215" t="s">
        <v>184</v>
      </c>
      <c r="F154" s="216" t="s">
        <v>185</v>
      </c>
      <c r="G154" s="217" t="s">
        <v>160</v>
      </c>
      <c r="H154" s="218">
        <v>8.3740000000000006</v>
      </c>
      <c r="I154" s="219"/>
      <c r="J154" s="220">
        <f>ROUND(I154*H154,2)</f>
        <v>0</v>
      </c>
      <c r="K154" s="216" t="s">
        <v>130</v>
      </c>
      <c r="L154" s="44"/>
      <c r="M154" s="221" t="s">
        <v>1</v>
      </c>
      <c r="N154" s="222" t="s">
        <v>45</v>
      </c>
      <c r="O154" s="91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5" t="s">
        <v>131</v>
      </c>
      <c r="AT154" s="225" t="s">
        <v>126</v>
      </c>
      <c r="AU154" s="225" t="s">
        <v>90</v>
      </c>
      <c r="AY154" s="17" t="s">
        <v>124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7" t="s">
        <v>88</v>
      </c>
      <c r="BK154" s="226">
        <f>ROUND(I154*H154,2)</f>
        <v>0</v>
      </c>
      <c r="BL154" s="17" t="s">
        <v>131</v>
      </c>
      <c r="BM154" s="225" t="s">
        <v>186</v>
      </c>
    </row>
    <row r="155" s="13" customFormat="1">
      <c r="A155" s="13"/>
      <c r="B155" s="227"/>
      <c r="C155" s="228"/>
      <c r="D155" s="229" t="s">
        <v>133</v>
      </c>
      <c r="E155" s="230" t="s">
        <v>1</v>
      </c>
      <c r="F155" s="231" t="s">
        <v>178</v>
      </c>
      <c r="G155" s="228"/>
      <c r="H155" s="232">
        <v>8.3740000000000006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8" t="s">
        <v>133</v>
      </c>
      <c r="AU155" s="238" t="s">
        <v>90</v>
      </c>
      <c r="AV155" s="13" t="s">
        <v>90</v>
      </c>
      <c r="AW155" s="13" t="s">
        <v>36</v>
      </c>
      <c r="AX155" s="13" t="s">
        <v>88</v>
      </c>
      <c r="AY155" s="238" t="s">
        <v>124</v>
      </c>
    </row>
    <row r="156" s="2" customFormat="1" ht="34.8" customHeight="1">
      <c r="A156" s="38"/>
      <c r="B156" s="39"/>
      <c r="C156" s="214" t="s">
        <v>8</v>
      </c>
      <c r="D156" s="214" t="s">
        <v>126</v>
      </c>
      <c r="E156" s="215" t="s">
        <v>187</v>
      </c>
      <c r="F156" s="216" t="s">
        <v>188</v>
      </c>
      <c r="G156" s="217" t="s">
        <v>160</v>
      </c>
      <c r="H156" s="218">
        <v>2.0249999999999999</v>
      </c>
      <c r="I156" s="219"/>
      <c r="J156" s="220">
        <f>ROUND(I156*H156,2)</f>
        <v>0</v>
      </c>
      <c r="K156" s="216" t="s">
        <v>130</v>
      </c>
      <c r="L156" s="44"/>
      <c r="M156" s="221" t="s">
        <v>1</v>
      </c>
      <c r="N156" s="222" t="s">
        <v>45</v>
      </c>
      <c r="O156" s="91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5" t="s">
        <v>131</v>
      </c>
      <c r="AT156" s="225" t="s">
        <v>126</v>
      </c>
      <c r="AU156" s="225" t="s">
        <v>90</v>
      </c>
      <c r="AY156" s="17" t="s">
        <v>124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7" t="s">
        <v>88</v>
      </c>
      <c r="BK156" s="226">
        <f>ROUND(I156*H156,2)</f>
        <v>0</v>
      </c>
      <c r="BL156" s="17" t="s">
        <v>131</v>
      </c>
      <c r="BM156" s="225" t="s">
        <v>189</v>
      </c>
    </row>
    <row r="157" s="13" customFormat="1">
      <c r="A157" s="13"/>
      <c r="B157" s="227"/>
      <c r="C157" s="228"/>
      <c r="D157" s="229" t="s">
        <v>133</v>
      </c>
      <c r="E157" s="230" t="s">
        <v>1</v>
      </c>
      <c r="F157" s="231" t="s">
        <v>190</v>
      </c>
      <c r="G157" s="228"/>
      <c r="H157" s="232">
        <v>2.0249999999999999</v>
      </c>
      <c r="I157" s="233"/>
      <c r="J157" s="228"/>
      <c r="K157" s="228"/>
      <c r="L157" s="234"/>
      <c r="M157" s="235"/>
      <c r="N157" s="236"/>
      <c r="O157" s="236"/>
      <c r="P157" s="236"/>
      <c r="Q157" s="236"/>
      <c r="R157" s="236"/>
      <c r="S157" s="236"/>
      <c r="T157" s="23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8" t="s">
        <v>133</v>
      </c>
      <c r="AU157" s="238" t="s">
        <v>90</v>
      </c>
      <c r="AV157" s="13" t="s">
        <v>90</v>
      </c>
      <c r="AW157" s="13" t="s">
        <v>36</v>
      </c>
      <c r="AX157" s="13" t="s">
        <v>88</v>
      </c>
      <c r="AY157" s="238" t="s">
        <v>124</v>
      </c>
    </row>
    <row r="158" s="2" customFormat="1" ht="40.2" customHeight="1">
      <c r="A158" s="38"/>
      <c r="B158" s="39"/>
      <c r="C158" s="214" t="s">
        <v>191</v>
      </c>
      <c r="D158" s="214" t="s">
        <v>126</v>
      </c>
      <c r="E158" s="215" t="s">
        <v>192</v>
      </c>
      <c r="F158" s="216" t="s">
        <v>193</v>
      </c>
      <c r="G158" s="217" t="s">
        <v>129</v>
      </c>
      <c r="H158" s="218">
        <v>10</v>
      </c>
      <c r="I158" s="219"/>
      <c r="J158" s="220">
        <f>ROUND(I158*H158,2)</f>
        <v>0</v>
      </c>
      <c r="K158" s="216" t="s">
        <v>130</v>
      </c>
      <c r="L158" s="44"/>
      <c r="M158" s="221" t="s">
        <v>1</v>
      </c>
      <c r="N158" s="222" t="s">
        <v>45</v>
      </c>
      <c r="O158" s="91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5" t="s">
        <v>131</v>
      </c>
      <c r="AT158" s="225" t="s">
        <v>126</v>
      </c>
      <c r="AU158" s="225" t="s">
        <v>90</v>
      </c>
      <c r="AY158" s="17" t="s">
        <v>124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7" t="s">
        <v>88</v>
      </c>
      <c r="BK158" s="226">
        <f>ROUND(I158*H158,2)</f>
        <v>0</v>
      </c>
      <c r="BL158" s="17" t="s">
        <v>131</v>
      </c>
      <c r="BM158" s="225" t="s">
        <v>194</v>
      </c>
    </row>
    <row r="159" s="2" customFormat="1" ht="40.2" customHeight="1">
      <c r="A159" s="38"/>
      <c r="B159" s="39"/>
      <c r="C159" s="214" t="s">
        <v>195</v>
      </c>
      <c r="D159" s="214" t="s">
        <v>126</v>
      </c>
      <c r="E159" s="215" t="s">
        <v>196</v>
      </c>
      <c r="F159" s="216" t="s">
        <v>197</v>
      </c>
      <c r="G159" s="217" t="s">
        <v>129</v>
      </c>
      <c r="H159" s="218">
        <v>5</v>
      </c>
      <c r="I159" s="219"/>
      <c r="J159" s="220">
        <f>ROUND(I159*H159,2)</f>
        <v>0</v>
      </c>
      <c r="K159" s="216" t="s">
        <v>130</v>
      </c>
      <c r="L159" s="44"/>
      <c r="M159" s="221" t="s">
        <v>1</v>
      </c>
      <c r="N159" s="222" t="s">
        <v>45</v>
      </c>
      <c r="O159" s="91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5" t="s">
        <v>131</v>
      </c>
      <c r="AT159" s="225" t="s">
        <v>126</v>
      </c>
      <c r="AU159" s="225" t="s">
        <v>90</v>
      </c>
      <c r="AY159" s="17" t="s">
        <v>124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7" t="s">
        <v>88</v>
      </c>
      <c r="BK159" s="226">
        <f>ROUND(I159*H159,2)</f>
        <v>0</v>
      </c>
      <c r="BL159" s="17" t="s">
        <v>131</v>
      </c>
      <c r="BM159" s="225" t="s">
        <v>198</v>
      </c>
    </row>
    <row r="160" s="13" customFormat="1">
      <c r="A160" s="13"/>
      <c r="B160" s="227"/>
      <c r="C160" s="228"/>
      <c r="D160" s="229" t="s">
        <v>133</v>
      </c>
      <c r="E160" s="230" t="s">
        <v>1</v>
      </c>
      <c r="F160" s="231" t="s">
        <v>138</v>
      </c>
      <c r="G160" s="228"/>
      <c r="H160" s="232">
        <v>5</v>
      </c>
      <c r="I160" s="233"/>
      <c r="J160" s="228"/>
      <c r="K160" s="228"/>
      <c r="L160" s="234"/>
      <c r="M160" s="235"/>
      <c r="N160" s="236"/>
      <c r="O160" s="236"/>
      <c r="P160" s="236"/>
      <c r="Q160" s="236"/>
      <c r="R160" s="236"/>
      <c r="S160" s="236"/>
      <c r="T160" s="23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8" t="s">
        <v>133</v>
      </c>
      <c r="AU160" s="238" t="s">
        <v>90</v>
      </c>
      <c r="AV160" s="13" t="s">
        <v>90</v>
      </c>
      <c r="AW160" s="13" t="s">
        <v>36</v>
      </c>
      <c r="AX160" s="13" t="s">
        <v>88</v>
      </c>
      <c r="AY160" s="238" t="s">
        <v>124</v>
      </c>
    </row>
    <row r="161" s="2" customFormat="1" ht="50.4" customHeight="1">
      <c r="A161" s="38"/>
      <c r="B161" s="39"/>
      <c r="C161" s="214" t="s">
        <v>199</v>
      </c>
      <c r="D161" s="214" t="s">
        <v>126</v>
      </c>
      <c r="E161" s="215" t="s">
        <v>200</v>
      </c>
      <c r="F161" s="216" t="s">
        <v>201</v>
      </c>
      <c r="G161" s="217" t="s">
        <v>142</v>
      </c>
      <c r="H161" s="218">
        <v>50.243000000000002</v>
      </c>
      <c r="I161" s="219"/>
      <c r="J161" s="220">
        <f>ROUND(I161*H161,2)</f>
        <v>0</v>
      </c>
      <c r="K161" s="216" t="s">
        <v>130</v>
      </c>
      <c r="L161" s="44"/>
      <c r="M161" s="221" t="s">
        <v>1</v>
      </c>
      <c r="N161" s="222" t="s">
        <v>45</v>
      </c>
      <c r="O161" s="91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5" t="s">
        <v>131</v>
      </c>
      <c r="AT161" s="225" t="s">
        <v>126</v>
      </c>
      <c r="AU161" s="225" t="s">
        <v>90</v>
      </c>
      <c r="AY161" s="17" t="s">
        <v>124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7" t="s">
        <v>88</v>
      </c>
      <c r="BK161" s="226">
        <f>ROUND(I161*H161,2)</f>
        <v>0</v>
      </c>
      <c r="BL161" s="17" t="s">
        <v>131</v>
      </c>
      <c r="BM161" s="225" t="s">
        <v>202</v>
      </c>
    </row>
    <row r="162" s="13" customFormat="1">
      <c r="A162" s="13"/>
      <c r="B162" s="227"/>
      <c r="C162" s="228"/>
      <c r="D162" s="229" t="s">
        <v>133</v>
      </c>
      <c r="E162" s="230" t="s">
        <v>1</v>
      </c>
      <c r="F162" s="231" t="s">
        <v>155</v>
      </c>
      <c r="G162" s="228"/>
      <c r="H162" s="232">
        <v>44.677999999999997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8" t="s">
        <v>133</v>
      </c>
      <c r="AU162" s="238" t="s">
        <v>90</v>
      </c>
      <c r="AV162" s="13" t="s">
        <v>90</v>
      </c>
      <c r="AW162" s="13" t="s">
        <v>36</v>
      </c>
      <c r="AX162" s="13" t="s">
        <v>80</v>
      </c>
      <c r="AY162" s="238" t="s">
        <v>124</v>
      </c>
    </row>
    <row r="163" s="13" customFormat="1">
      <c r="A163" s="13"/>
      <c r="B163" s="227"/>
      <c r="C163" s="228"/>
      <c r="D163" s="229" t="s">
        <v>133</v>
      </c>
      <c r="E163" s="230" t="s">
        <v>1</v>
      </c>
      <c r="F163" s="231" t="s">
        <v>203</v>
      </c>
      <c r="G163" s="228"/>
      <c r="H163" s="232">
        <v>5.5650000000000004</v>
      </c>
      <c r="I163" s="233"/>
      <c r="J163" s="228"/>
      <c r="K163" s="228"/>
      <c r="L163" s="234"/>
      <c r="M163" s="235"/>
      <c r="N163" s="236"/>
      <c r="O163" s="236"/>
      <c r="P163" s="236"/>
      <c r="Q163" s="236"/>
      <c r="R163" s="236"/>
      <c r="S163" s="236"/>
      <c r="T163" s="23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8" t="s">
        <v>133</v>
      </c>
      <c r="AU163" s="238" t="s">
        <v>90</v>
      </c>
      <c r="AV163" s="13" t="s">
        <v>90</v>
      </c>
      <c r="AW163" s="13" t="s">
        <v>36</v>
      </c>
      <c r="AX163" s="13" t="s">
        <v>80</v>
      </c>
      <c r="AY163" s="238" t="s">
        <v>124</v>
      </c>
    </row>
    <row r="164" s="15" customFormat="1">
      <c r="A164" s="15"/>
      <c r="B164" s="249"/>
      <c r="C164" s="250"/>
      <c r="D164" s="229" t="s">
        <v>133</v>
      </c>
      <c r="E164" s="251" t="s">
        <v>1</v>
      </c>
      <c r="F164" s="252" t="s">
        <v>151</v>
      </c>
      <c r="G164" s="250"/>
      <c r="H164" s="253">
        <v>50.243000000000002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59" t="s">
        <v>133</v>
      </c>
      <c r="AU164" s="259" t="s">
        <v>90</v>
      </c>
      <c r="AV164" s="15" t="s">
        <v>131</v>
      </c>
      <c r="AW164" s="15" t="s">
        <v>36</v>
      </c>
      <c r="AX164" s="15" t="s">
        <v>88</v>
      </c>
      <c r="AY164" s="259" t="s">
        <v>124</v>
      </c>
    </row>
    <row r="165" s="2" customFormat="1" ht="34.8" customHeight="1">
      <c r="A165" s="38"/>
      <c r="B165" s="39"/>
      <c r="C165" s="214" t="s">
        <v>204</v>
      </c>
      <c r="D165" s="214" t="s">
        <v>126</v>
      </c>
      <c r="E165" s="215" t="s">
        <v>205</v>
      </c>
      <c r="F165" s="216" t="s">
        <v>206</v>
      </c>
      <c r="G165" s="217" t="s">
        <v>142</v>
      </c>
      <c r="H165" s="218">
        <v>50.243000000000002</v>
      </c>
      <c r="I165" s="219"/>
      <c r="J165" s="220">
        <f>ROUND(I165*H165,2)</f>
        <v>0</v>
      </c>
      <c r="K165" s="216" t="s">
        <v>130</v>
      </c>
      <c r="L165" s="44"/>
      <c r="M165" s="221" t="s">
        <v>1</v>
      </c>
      <c r="N165" s="222" t="s">
        <v>45</v>
      </c>
      <c r="O165" s="91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5" t="s">
        <v>131</v>
      </c>
      <c r="AT165" s="225" t="s">
        <v>126</v>
      </c>
      <c r="AU165" s="225" t="s">
        <v>90</v>
      </c>
      <c r="AY165" s="17" t="s">
        <v>124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7" t="s">
        <v>88</v>
      </c>
      <c r="BK165" s="226">
        <f>ROUND(I165*H165,2)</f>
        <v>0</v>
      </c>
      <c r="BL165" s="17" t="s">
        <v>131</v>
      </c>
      <c r="BM165" s="225" t="s">
        <v>207</v>
      </c>
    </row>
    <row r="166" s="13" customFormat="1">
      <c r="A166" s="13"/>
      <c r="B166" s="227"/>
      <c r="C166" s="228"/>
      <c r="D166" s="229" t="s">
        <v>133</v>
      </c>
      <c r="E166" s="230" t="s">
        <v>1</v>
      </c>
      <c r="F166" s="231" t="s">
        <v>208</v>
      </c>
      <c r="G166" s="228"/>
      <c r="H166" s="232">
        <v>50.243000000000002</v>
      </c>
      <c r="I166" s="233"/>
      <c r="J166" s="228"/>
      <c r="K166" s="228"/>
      <c r="L166" s="234"/>
      <c r="M166" s="235"/>
      <c r="N166" s="236"/>
      <c r="O166" s="236"/>
      <c r="P166" s="236"/>
      <c r="Q166" s="236"/>
      <c r="R166" s="236"/>
      <c r="S166" s="236"/>
      <c r="T166" s="23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8" t="s">
        <v>133</v>
      </c>
      <c r="AU166" s="238" t="s">
        <v>90</v>
      </c>
      <c r="AV166" s="13" t="s">
        <v>90</v>
      </c>
      <c r="AW166" s="13" t="s">
        <v>36</v>
      </c>
      <c r="AX166" s="13" t="s">
        <v>88</v>
      </c>
      <c r="AY166" s="238" t="s">
        <v>124</v>
      </c>
    </row>
    <row r="167" s="2" customFormat="1" ht="34.8" customHeight="1">
      <c r="A167" s="38"/>
      <c r="B167" s="39"/>
      <c r="C167" s="214" t="s">
        <v>209</v>
      </c>
      <c r="D167" s="214" t="s">
        <v>126</v>
      </c>
      <c r="E167" s="215" t="s">
        <v>210</v>
      </c>
      <c r="F167" s="216" t="s">
        <v>211</v>
      </c>
      <c r="G167" s="217" t="s">
        <v>142</v>
      </c>
      <c r="H167" s="218">
        <v>50.243000000000002</v>
      </c>
      <c r="I167" s="219"/>
      <c r="J167" s="220">
        <f>ROUND(I167*H167,2)</f>
        <v>0</v>
      </c>
      <c r="K167" s="216" t="s">
        <v>130</v>
      </c>
      <c r="L167" s="44"/>
      <c r="M167" s="221" t="s">
        <v>1</v>
      </c>
      <c r="N167" s="222" t="s">
        <v>45</v>
      </c>
      <c r="O167" s="91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5" t="s">
        <v>131</v>
      </c>
      <c r="AT167" s="225" t="s">
        <v>126</v>
      </c>
      <c r="AU167" s="225" t="s">
        <v>90</v>
      </c>
      <c r="AY167" s="17" t="s">
        <v>124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7" t="s">
        <v>88</v>
      </c>
      <c r="BK167" s="226">
        <f>ROUND(I167*H167,2)</f>
        <v>0</v>
      </c>
      <c r="BL167" s="17" t="s">
        <v>131</v>
      </c>
      <c r="BM167" s="225" t="s">
        <v>212</v>
      </c>
    </row>
    <row r="168" s="13" customFormat="1">
      <c r="A168" s="13"/>
      <c r="B168" s="227"/>
      <c r="C168" s="228"/>
      <c r="D168" s="229" t="s">
        <v>133</v>
      </c>
      <c r="E168" s="230" t="s">
        <v>1</v>
      </c>
      <c r="F168" s="231" t="s">
        <v>208</v>
      </c>
      <c r="G168" s="228"/>
      <c r="H168" s="232">
        <v>50.243000000000002</v>
      </c>
      <c r="I168" s="233"/>
      <c r="J168" s="228"/>
      <c r="K168" s="228"/>
      <c r="L168" s="234"/>
      <c r="M168" s="235"/>
      <c r="N168" s="236"/>
      <c r="O168" s="236"/>
      <c r="P168" s="236"/>
      <c r="Q168" s="236"/>
      <c r="R168" s="236"/>
      <c r="S168" s="236"/>
      <c r="T168" s="23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8" t="s">
        <v>133</v>
      </c>
      <c r="AU168" s="238" t="s">
        <v>90</v>
      </c>
      <c r="AV168" s="13" t="s">
        <v>90</v>
      </c>
      <c r="AW168" s="13" t="s">
        <v>36</v>
      </c>
      <c r="AX168" s="13" t="s">
        <v>88</v>
      </c>
      <c r="AY168" s="238" t="s">
        <v>124</v>
      </c>
    </row>
    <row r="169" s="2" customFormat="1" ht="14.4" customHeight="1">
      <c r="A169" s="38"/>
      <c r="B169" s="39"/>
      <c r="C169" s="260" t="s">
        <v>213</v>
      </c>
      <c r="D169" s="260" t="s">
        <v>214</v>
      </c>
      <c r="E169" s="261" t="s">
        <v>215</v>
      </c>
      <c r="F169" s="262" t="s">
        <v>216</v>
      </c>
      <c r="G169" s="263" t="s">
        <v>217</v>
      </c>
      <c r="H169" s="264">
        <v>1.4119999999999999</v>
      </c>
      <c r="I169" s="265"/>
      <c r="J169" s="266">
        <f>ROUND(I169*H169,2)</f>
        <v>0</v>
      </c>
      <c r="K169" s="262" t="s">
        <v>130</v>
      </c>
      <c r="L169" s="267"/>
      <c r="M169" s="268" t="s">
        <v>1</v>
      </c>
      <c r="N169" s="269" t="s">
        <v>45</v>
      </c>
      <c r="O169" s="91"/>
      <c r="P169" s="223">
        <f>O169*H169</f>
        <v>0</v>
      </c>
      <c r="Q169" s="223">
        <v>0.001</v>
      </c>
      <c r="R169" s="223">
        <f>Q169*H169</f>
        <v>0.0014119999999999998</v>
      </c>
      <c r="S169" s="223">
        <v>0</v>
      </c>
      <c r="T169" s="224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5" t="s">
        <v>169</v>
      </c>
      <c r="AT169" s="225" t="s">
        <v>214</v>
      </c>
      <c r="AU169" s="225" t="s">
        <v>90</v>
      </c>
      <c r="AY169" s="17" t="s">
        <v>124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7" t="s">
        <v>88</v>
      </c>
      <c r="BK169" s="226">
        <f>ROUND(I169*H169,2)</f>
        <v>0</v>
      </c>
      <c r="BL169" s="17" t="s">
        <v>131</v>
      </c>
      <c r="BM169" s="225" t="s">
        <v>218</v>
      </c>
    </row>
    <row r="170" s="13" customFormat="1">
      <c r="A170" s="13"/>
      <c r="B170" s="227"/>
      <c r="C170" s="228"/>
      <c r="D170" s="229" t="s">
        <v>133</v>
      </c>
      <c r="E170" s="228"/>
      <c r="F170" s="231" t="s">
        <v>219</v>
      </c>
      <c r="G170" s="228"/>
      <c r="H170" s="232">
        <v>1.4119999999999999</v>
      </c>
      <c r="I170" s="233"/>
      <c r="J170" s="228"/>
      <c r="K170" s="228"/>
      <c r="L170" s="234"/>
      <c r="M170" s="235"/>
      <c r="N170" s="236"/>
      <c r="O170" s="236"/>
      <c r="P170" s="236"/>
      <c r="Q170" s="236"/>
      <c r="R170" s="236"/>
      <c r="S170" s="236"/>
      <c r="T170" s="23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8" t="s">
        <v>133</v>
      </c>
      <c r="AU170" s="238" t="s">
        <v>90</v>
      </c>
      <c r="AV170" s="13" t="s">
        <v>90</v>
      </c>
      <c r="AW170" s="13" t="s">
        <v>4</v>
      </c>
      <c r="AX170" s="13" t="s">
        <v>88</v>
      </c>
      <c r="AY170" s="238" t="s">
        <v>124</v>
      </c>
    </row>
    <row r="171" s="12" customFormat="1" ht="22.8" customHeight="1">
      <c r="A171" s="12"/>
      <c r="B171" s="198"/>
      <c r="C171" s="199"/>
      <c r="D171" s="200" t="s">
        <v>79</v>
      </c>
      <c r="E171" s="212" t="s">
        <v>90</v>
      </c>
      <c r="F171" s="212" t="s">
        <v>220</v>
      </c>
      <c r="G171" s="199"/>
      <c r="H171" s="199"/>
      <c r="I171" s="202"/>
      <c r="J171" s="213">
        <f>BK171</f>
        <v>0</v>
      </c>
      <c r="K171" s="199"/>
      <c r="L171" s="204"/>
      <c r="M171" s="205"/>
      <c r="N171" s="206"/>
      <c r="O171" s="206"/>
      <c r="P171" s="207">
        <f>SUM(P172:P175)</f>
        <v>0</v>
      </c>
      <c r="Q171" s="206"/>
      <c r="R171" s="207">
        <f>SUM(R172:R175)</f>
        <v>20.953161249999997</v>
      </c>
      <c r="S171" s="206"/>
      <c r="T171" s="208">
        <f>SUM(T172:T175)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9" t="s">
        <v>88</v>
      </c>
      <c r="AT171" s="210" t="s">
        <v>79</v>
      </c>
      <c r="AU171" s="210" t="s">
        <v>88</v>
      </c>
      <c r="AY171" s="209" t="s">
        <v>124</v>
      </c>
      <c r="BK171" s="211">
        <f>SUM(BK172:BK175)</f>
        <v>0</v>
      </c>
    </row>
    <row r="172" s="2" customFormat="1" ht="22.2" customHeight="1">
      <c r="A172" s="38"/>
      <c r="B172" s="39"/>
      <c r="C172" s="214" t="s">
        <v>221</v>
      </c>
      <c r="D172" s="214" t="s">
        <v>126</v>
      </c>
      <c r="E172" s="215" t="s">
        <v>222</v>
      </c>
      <c r="F172" s="216" t="s">
        <v>223</v>
      </c>
      <c r="G172" s="217" t="s">
        <v>160</v>
      </c>
      <c r="H172" s="218">
        <v>6.2809999999999997</v>
      </c>
      <c r="I172" s="219"/>
      <c r="J172" s="220">
        <f>ROUND(I172*H172,2)</f>
        <v>0</v>
      </c>
      <c r="K172" s="216" t="s">
        <v>130</v>
      </c>
      <c r="L172" s="44"/>
      <c r="M172" s="221" t="s">
        <v>1</v>
      </c>
      <c r="N172" s="222" t="s">
        <v>45</v>
      </c>
      <c r="O172" s="91"/>
      <c r="P172" s="223">
        <f>O172*H172</f>
        <v>0</v>
      </c>
      <c r="Q172" s="223">
        <v>2.5018699999999998</v>
      </c>
      <c r="R172" s="223">
        <f>Q172*H172</f>
        <v>15.714245469999998</v>
      </c>
      <c r="S172" s="223">
        <v>0</v>
      </c>
      <c r="T172" s="22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5" t="s">
        <v>131</v>
      </c>
      <c r="AT172" s="225" t="s">
        <v>126</v>
      </c>
      <c r="AU172" s="225" t="s">
        <v>90</v>
      </c>
      <c r="AY172" s="17" t="s">
        <v>124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7" t="s">
        <v>88</v>
      </c>
      <c r="BK172" s="226">
        <f>ROUND(I172*H172,2)</f>
        <v>0</v>
      </c>
      <c r="BL172" s="17" t="s">
        <v>131</v>
      </c>
      <c r="BM172" s="225" t="s">
        <v>224</v>
      </c>
    </row>
    <row r="173" s="13" customFormat="1">
      <c r="A173" s="13"/>
      <c r="B173" s="227"/>
      <c r="C173" s="228"/>
      <c r="D173" s="229" t="s">
        <v>133</v>
      </c>
      <c r="E173" s="230" t="s">
        <v>1</v>
      </c>
      <c r="F173" s="231" t="s">
        <v>225</v>
      </c>
      <c r="G173" s="228"/>
      <c r="H173" s="232">
        <v>6.2809999999999997</v>
      </c>
      <c r="I173" s="233"/>
      <c r="J173" s="228"/>
      <c r="K173" s="228"/>
      <c r="L173" s="234"/>
      <c r="M173" s="235"/>
      <c r="N173" s="236"/>
      <c r="O173" s="236"/>
      <c r="P173" s="236"/>
      <c r="Q173" s="236"/>
      <c r="R173" s="236"/>
      <c r="S173" s="236"/>
      <c r="T173" s="23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8" t="s">
        <v>133</v>
      </c>
      <c r="AU173" s="238" t="s">
        <v>90</v>
      </c>
      <c r="AV173" s="13" t="s">
        <v>90</v>
      </c>
      <c r="AW173" s="13" t="s">
        <v>36</v>
      </c>
      <c r="AX173" s="13" t="s">
        <v>88</v>
      </c>
      <c r="AY173" s="238" t="s">
        <v>124</v>
      </c>
    </row>
    <row r="174" s="2" customFormat="1" ht="22.2" customHeight="1">
      <c r="A174" s="38"/>
      <c r="B174" s="39"/>
      <c r="C174" s="214" t="s">
        <v>226</v>
      </c>
      <c r="D174" s="214" t="s">
        <v>126</v>
      </c>
      <c r="E174" s="215" t="s">
        <v>227</v>
      </c>
      <c r="F174" s="216" t="s">
        <v>228</v>
      </c>
      <c r="G174" s="217" t="s">
        <v>160</v>
      </c>
      <c r="H174" s="218">
        <v>2.0939999999999999</v>
      </c>
      <c r="I174" s="219"/>
      <c r="J174" s="220">
        <f>ROUND(I174*H174,2)</f>
        <v>0</v>
      </c>
      <c r="K174" s="216" t="s">
        <v>130</v>
      </c>
      <c r="L174" s="44"/>
      <c r="M174" s="221" t="s">
        <v>1</v>
      </c>
      <c r="N174" s="222" t="s">
        <v>45</v>
      </c>
      <c r="O174" s="91"/>
      <c r="P174" s="223">
        <f>O174*H174</f>
        <v>0</v>
      </c>
      <c r="Q174" s="223">
        <v>2.5018699999999998</v>
      </c>
      <c r="R174" s="223">
        <f>Q174*H174</f>
        <v>5.2389157799999992</v>
      </c>
      <c r="S174" s="223">
        <v>0</v>
      </c>
      <c r="T174" s="224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5" t="s">
        <v>131</v>
      </c>
      <c r="AT174" s="225" t="s">
        <v>126</v>
      </c>
      <c r="AU174" s="225" t="s">
        <v>90</v>
      </c>
      <c r="AY174" s="17" t="s">
        <v>124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7" t="s">
        <v>88</v>
      </c>
      <c r="BK174" s="226">
        <f>ROUND(I174*H174,2)</f>
        <v>0</v>
      </c>
      <c r="BL174" s="17" t="s">
        <v>131</v>
      </c>
      <c r="BM174" s="225" t="s">
        <v>229</v>
      </c>
    </row>
    <row r="175" s="13" customFormat="1">
      <c r="A175" s="13"/>
      <c r="B175" s="227"/>
      <c r="C175" s="228"/>
      <c r="D175" s="229" t="s">
        <v>133</v>
      </c>
      <c r="E175" s="230" t="s">
        <v>1</v>
      </c>
      <c r="F175" s="231" t="s">
        <v>230</v>
      </c>
      <c r="G175" s="228"/>
      <c r="H175" s="232">
        <v>2.0939999999999999</v>
      </c>
      <c r="I175" s="233"/>
      <c r="J175" s="228"/>
      <c r="K175" s="228"/>
      <c r="L175" s="234"/>
      <c r="M175" s="235"/>
      <c r="N175" s="236"/>
      <c r="O175" s="236"/>
      <c r="P175" s="236"/>
      <c r="Q175" s="236"/>
      <c r="R175" s="236"/>
      <c r="S175" s="236"/>
      <c r="T175" s="23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8" t="s">
        <v>133</v>
      </c>
      <c r="AU175" s="238" t="s">
        <v>90</v>
      </c>
      <c r="AV175" s="13" t="s">
        <v>90</v>
      </c>
      <c r="AW175" s="13" t="s">
        <v>36</v>
      </c>
      <c r="AX175" s="13" t="s">
        <v>88</v>
      </c>
      <c r="AY175" s="238" t="s">
        <v>124</v>
      </c>
    </row>
    <row r="176" s="12" customFormat="1" ht="22.8" customHeight="1">
      <c r="A176" s="12"/>
      <c r="B176" s="198"/>
      <c r="C176" s="199"/>
      <c r="D176" s="200" t="s">
        <v>79</v>
      </c>
      <c r="E176" s="212" t="s">
        <v>139</v>
      </c>
      <c r="F176" s="212" t="s">
        <v>231</v>
      </c>
      <c r="G176" s="199"/>
      <c r="H176" s="199"/>
      <c r="I176" s="202"/>
      <c r="J176" s="213">
        <f>BK176</f>
        <v>0</v>
      </c>
      <c r="K176" s="199"/>
      <c r="L176" s="204"/>
      <c r="M176" s="205"/>
      <c r="N176" s="206"/>
      <c r="O176" s="206"/>
      <c r="P176" s="207">
        <f>SUM(P177:P203)</f>
        <v>0</v>
      </c>
      <c r="Q176" s="206"/>
      <c r="R176" s="207">
        <f>SUM(R177:R203)</f>
        <v>15.18641008</v>
      </c>
      <c r="S176" s="206"/>
      <c r="T176" s="208">
        <f>SUM(T177:T203)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9" t="s">
        <v>88</v>
      </c>
      <c r="AT176" s="210" t="s">
        <v>79</v>
      </c>
      <c r="AU176" s="210" t="s">
        <v>88</v>
      </c>
      <c r="AY176" s="209" t="s">
        <v>124</v>
      </c>
      <c r="BK176" s="211">
        <f>SUM(BK177:BK203)</f>
        <v>0</v>
      </c>
    </row>
    <row r="177" s="2" customFormat="1" ht="34.8" customHeight="1">
      <c r="A177" s="38"/>
      <c r="B177" s="39"/>
      <c r="C177" s="214" t="s">
        <v>7</v>
      </c>
      <c r="D177" s="214" t="s">
        <v>126</v>
      </c>
      <c r="E177" s="215" t="s">
        <v>232</v>
      </c>
      <c r="F177" s="216" t="s">
        <v>233</v>
      </c>
      <c r="G177" s="217" t="s">
        <v>129</v>
      </c>
      <c r="H177" s="218">
        <v>27</v>
      </c>
      <c r="I177" s="219"/>
      <c r="J177" s="220">
        <f>ROUND(I177*H177,2)</f>
        <v>0</v>
      </c>
      <c r="K177" s="216" t="s">
        <v>130</v>
      </c>
      <c r="L177" s="44"/>
      <c r="M177" s="221" t="s">
        <v>1</v>
      </c>
      <c r="N177" s="222" t="s">
        <v>45</v>
      </c>
      <c r="O177" s="91"/>
      <c r="P177" s="223">
        <f>O177*H177</f>
        <v>0</v>
      </c>
      <c r="Q177" s="223">
        <v>0.17488999999999999</v>
      </c>
      <c r="R177" s="223">
        <f>Q177*H177</f>
        <v>4.7220300000000002</v>
      </c>
      <c r="S177" s="223">
        <v>0</v>
      </c>
      <c r="T177" s="22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25" t="s">
        <v>131</v>
      </c>
      <c r="AT177" s="225" t="s">
        <v>126</v>
      </c>
      <c r="AU177" s="225" t="s">
        <v>90</v>
      </c>
      <c r="AY177" s="17" t="s">
        <v>124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7" t="s">
        <v>88</v>
      </c>
      <c r="BK177" s="226">
        <f>ROUND(I177*H177,2)</f>
        <v>0</v>
      </c>
      <c r="BL177" s="17" t="s">
        <v>131</v>
      </c>
      <c r="BM177" s="225" t="s">
        <v>234</v>
      </c>
    </row>
    <row r="178" s="13" customFormat="1">
      <c r="A178" s="13"/>
      <c r="B178" s="227"/>
      <c r="C178" s="228"/>
      <c r="D178" s="229" t="s">
        <v>133</v>
      </c>
      <c r="E178" s="230" t="s">
        <v>1</v>
      </c>
      <c r="F178" s="231" t="s">
        <v>235</v>
      </c>
      <c r="G178" s="228"/>
      <c r="H178" s="232">
        <v>27</v>
      </c>
      <c r="I178" s="233"/>
      <c r="J178" s="228"/>
      <c r="K178" s="228"/>
      <c r="L178" s="234"/>
      <c r="M178" s="235"/>
      <c r="N178" s="236"/>
      <c r="O178" s="236"/>
      <c r="P178" s="236"/>
      <c r="Q178" s="236"/>
      <c r="R178" s="236"/>
      <c r="S178" s="236"/>
      <c r="T178" s="23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8" t="s">
        <v>133</v>
      </c>
      <c r="AU178" s="238" t="s">
        <v>90</v>
      </c>
      <c r="AV178" s="13" t="s">
        <v>90</v>
      </c>
      <c r="AW178" s="13" t="s">
        <v>36</v>
      </c>
      <c r="AX178" s="13" t="s">
        <v>88</v>
      </c>
      <c r="AY178" s="238" t="s">
        <v>124</v>
      </c>
    </row>
    <row r="179" s="2" customFormat="1" ht="22.2" customHeight="1">
      <c r="A179" s="38"/>
      <c r="B179" s="39"/>
      <c r="C179" s="214" t="s">
        <v>236</v>
      </c>
      <c r="D179" s="214" t="s">
        <v>126</v>
      </c>
      <c r="E179" s="215" t="s">
        <v>237</v>
      </c>
      <c r="F179" s="216" t="s">
        <v>238</v>
      </c>
      <c r="G179" s="217" t="s">
        <v>129</v>
      </c>
      <c r="H179" s="218">
        <v>2</v>
      </c>
      <c r="I179" s="219"/>
      <c r="J179" s="220">
        <f>ROUND(I179*H179,2)</f>
        <v>0</v>
      </c>
      <c r="K179" s="216" t="s">
        <v>130</v>
      </c>
      <c r="L179" s="44"/>
      <c r="M179" s="221" t="s">
        <v>1</v>
      </c>
      <c r="N179" s="222" t="s">
        <v>45</v>
      </c>
      <c r="O179" s="91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5" t="s">
        <v>131</v>
      </c>
      <c r="AT179" s="225" t="s">
        <v>126</v>
      </c>
      <c r="AU179" s="225" t="s">
        <v>90</v>
      </c>
      <c r="AY179" s="17" t="s">
        <v>124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7" t="s">
        <v>88</v>
      </c>
      <c r="BK179" s="226">
        <f>ROUND(I179*H179,2)</f>
        <v>0</v>
      </c>
      <c r="BL179" s="17" t="s">
        <v>131</v>
      </c>
      <c r="BM179" s="225" t="s">
        <v>239</v>
      </c>
    </row>
    <row r="180" s="13" customFormat="1">
      <c r="A180" s="13"/>
      <c r="B180" s="227"/>
      <c r="C180" s="228"/>
      <c r="D180" s="229" t="s">
        <v>133</v>
      </c>
      <c r="E180" s="230" t="s">
        <v>1</v>
      </c>
      <c r="F180" s="231" t="s">
        <v>90</v>
      </c>
      <c r="G180" s="228"/>
      <c r="H180" s="232">
        <v>2</v>
      </c>
      <c r="I180" s="233"/>
      <c r="J180" s="228"/>
      <c r="K180" s="228"/>
      <c r="L180" s="234"/>
      <c r="M180" s="235"/>
      <c r="N180" s="236"/>
      <c r="O180" s="236"/>
      <c r="P180" s="236"/>
      <c r="Q180" s="236"/>
      <c r="R180" s="236"/>
      <c r="S180" s="236"/>
      <c r="T180" s="23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8" t="s">
        <v>133</v>
      </c>
      <c r="AU180" s="238" t="s">
        <v>90</v>
      </c>
      <c r="AV180" s="13" t="s">
        <v>90</v>
      </c>
      <c r="AW180" s="13" t="s">
        <v>36</v>
      </c>
      <c r="AX180" s="13" t="s">
        <v>88</v>
      </c>
      <c r="AY180" s="238" t="s">
        <v>124</v>
      </c>
    </row>
    <row r="181" s="2" customFormat="1" ht="22.2" customHeight="1">
      <c r="A181" s="38"/>
      <c r="B181" s="39"/>
      <c r="C181" s="260" t="s">
        <v>240</v>
      </c>
      <c r="D181" s="260" t="s">
        <v>214</v>
      </c>
      <c r="E181" s="261" t="s">
        <v>241</v>
      </c>
      <c r="F181" s="262" t="s">
        <v>242</v>
      </c>
      <c r="G181" s="263" t="s">
        <v>129</v>
      </c>
      <c r="H181" s="264">
        <v>1</v>
      </c>
      <c r="I181" s="265"/>
      <c r="J181" s="266">
        <f>ROUND(I181*H181,2)</f>
        <v>0</v>
      </c>
      <c r="K181" s="262" t="s">
        <v>1</v>
      </c>
      <c r="L181" s="267"/>
      <c r="M181" s="268" t="s">
        <v>1</v>
      </c>
      <c r="N181" s="269" t="s">
        <v>45</v>
      </c>
      <c r="O181" s="91"/>
      <c r="P181" s="223">
        <f>O181*H181</f>
        <v>0</v>
      </c>
      <c r="Q181" s="223">
        <v>0.040000000000000001</v>
      </c>
      <c r="R181" s="223">
        <f>Q181*H181</f>
        <v>0.040000000000000001</v>
      </c>
      <c r="S181" s="223">
        <v>0</v>
      </c>
      <c r="T181" s="224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5" t="s">
        <v>169</v>
      </c>
      <c r="AT181" s="225" t="s">
        <v>214</v>
      </c>
      <c r="AU181" s="225" t="s">
        <v>90</v>
      </c>
      <c r="AY181" s="17" t="s">
        <v>124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7" t="s">
        <v>88</v>
      </c>
      <c r="BK181" s="226">
        <f>ROUND(I181*H181,2)</f>
        <v>0</v>
      </c>
      <c r="BL181" s="17" t="s">
        <v>131</v>
      </c>
      <c r="BM181" s="225" t="s">
        <v>243</v>
      </c>
    </row>
    <row r="182" s="2" customFormat="1" ht="22.2" customHeight="1">
      <c r="A182" s="38"/>
      <c r="B182" s="39"/>
      <c r="C182" s="260" t="s">
        <v>244</v>
      </c>
      <c r="D182" s="260" t="s">
        <v>214</v>
      </c>
      <c r="E182" s="261" t="s">
        <v>245</v>
      </c>
      <c r="F182" s="262" t="s">
        <v>246</v>
      </c>
      <c r="G182" s="263" t="s">
        <v>129</v>
      </c>
      <c r="H182" s="264">
        <v>1</v>
      </c>
      <c r="I182" s="265"/>
      <c r="J182" s="266">
        <f>ROUND(I182*H182,2)</f>
        <v>0</v>
      </c>
      <c r="K182" s="262" t="s">
        <v>1</v>
      </c>
      <c r="L182" s="267"/>
      <c r="M182" s="268" t="s">
        <v>1</v>
      </c>
      <c r="N182" s="269" t="s">
        <v>45</v>
      </c>
      <c r="O182" s="91"/>
      <c r="P182" s="223">
        <f>O182*H182</f>
        <v>0</v>
      </c>
      <c r="Q182" s="223">
        <v>0.040000000000000001</v>
      </c>
      <c r="R182" s="223">
        <f>Q182*H182</f>
        <v>0.040000000000000001</v>
      </c>
      <c r="S182" s="223">
        <v>0</v>
      </c>
      <c r="T182" s="22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5" t="s">
        <v>169</v>
      </c>
      <c r="AT182" s="225" t="s">
        <v>214</v>
      </c>
      <c r="AU182" s="225" t="s">
        <v>90</v>
      </c>
      <c r="AY182" s="17" t="s">
        <v>124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7" t="s">
        <v>88</v>
      </c>
      <c r="BK182" s="226">
        <f>ROUND(I182*H182,2)</f>
        <v>0</v>
      </c>
      <c r="BL182" s="17" t="s">
        <v>131</v>
      </c>
      <c r="BM182" s="225" t="s">
        <v>247</v>
      </c>
    </row>
    <row r="183" s="2" customFormat="1" ht="34.8" customHeight="1">
      <c r="A183" s="38"/>
      <c r="B183" s="39"/>
      <c r="C183" s="214" t="s">
        <v>248</v>
      </c>
      <c r="D183" s="214" t="s">
        <v>126</v>
      </c>
      <c r="E183" s="215" t="s">
        <v>249</v>
      </c>
      <c r="F183" s="216" t="s">
        <v>250</v>
      </c>
      <c r="G183" s="217" t="s">
        <v>166</v>
      </c>
      <c r="H183" s="218">
        <v>54.140000000000001</v>
      </c>
      <c r="I183" s="219"/>
      <c r="J183" s="220">
        <f>ROUND(I183*H183,2)</f>
        <v>0</v>
      </c>
      <c r="K183" s="216" t="s">
        <v>130</v>
      </c>
      <c r="L183" s="44"/>
      <c r="M183" s="221" t="s">
        <v>1</v>
      </c>
      <c r="N183" s="222" t="s">
        <v>45</v>
      </c>
      <c r="O183" s="91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5" t="s">
        <v>131</v>
      </c>
      <c r="AT183" s="225" t="s">
        <v>126</v>
      </c>
      <c r="AU183" s="225" t="s">
        <v>90</v>
      </c>
      <c r="AY183" s="17" t="s">
        <v>124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7" t="s">
        <v>88</v>
      </c>
      <c r="BK183" s="226">
        <f>ROUND(I183*H183,2)</f>
        <v>0</v>
      </c>
      <c r="BL183" s="17" t="s">
        <v>131</v>
      </c>
      <c r="BM183" s="225" t="s">
        <v>251</v>
      </c>
    </row>
    <row r="184" s="13" customFormat="1">
      <c r="A184" s="13"/>
      <c r="B184" s="227"/>
      <c r="C184" s="228"/>
      <c r="D184" s="229" t="s">
        <v>133</v>
      </c>
      <c r="E184" s="230" t="s">
        <v>1</v>
      </c>
      <c r="F184" s="231" t="s">
        <v>252</v>
      </c>
      <c r="G184" s="228"/>
      <c r="H184" s="232">
        <v>2.46</v>
      </c>
      <c r="I184" s="233"/>
      <c r="J184" s="228"/>
      <c r="K184" s="228"/>
      <c r="L184" s="234"/>
      <c r="M184" s="235"/>
      <c r="N184" s="236"/>
      <c r="O184" s="236"/>
      <c r="P184" s="236"/>
      <c r="Q184" s="236"/>
      <c r="R184" s="236"/>
      <c r="S184" s="236"/>
      <c r="T184" s="23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8" t="s">
        <v>133</v>
      </c>
      <c r="AU184" s="238" t="s">
        <v>90</v>
      </c>
      <c r="AV184" s="13" t="s">
        <v>90</v>
      </c>
      <c r="AW184" s="13" t="s">
        <v>36</v>
      </c>
      <c r="AX184" s="13" t="s">
        <v>80</v>
      </c>
      <c r="AY184" s="238" t="s">
        <v>124</v>
      </c>
    </row>
    <row r="185" s="13" customFormat="1">
      <c r="A185" s="13"/>
      <c r="B185" s="227"/>
      <c r="C185" s="228"/>
      <c r="D185" s="229" t="s">
        <v>133</v>
      </c>
      <c r="E185" s="230" t="s">
        <v>1</v>
      </c>
      <c r="F185" s="231" t="s">
        <v>253</v>
      </c>
      <c r="G185" s="228"/>
      <c r="H185" s="232">
        <v>40.549999999999997</v>
      </c>
      <c r="I185" s="233"/>
      <c r="J185" s="228"/>
      <c r="K185" s="228"/>
      <c r="L185" s="234"/>
      <c r="M185" s="235"/>
      <c r="N185" s="236"/>
      <c r="O185" s="236"/>
      <c r="P185" s="236"/>
      <c r="Q185" s="236"/>
      <c r="R185" s="236"/>
      <c r="S185" s="236"/>
      <c r="T185" s="23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8" t="s">
        <v>133</v>
      </c>
      <c r="AU185" s="238" t="s">
        <v>90</v>
      </c>
      <c r="AV185" s="13" t="s">
        <v>90</v>
      </c>
      <c r="AW185" s="13" t="s">
        <v>36</v>
      </c>
      <c r="AX185" s="13" t="s">
        <v>80</v>
      </c>
      <c r="AY185" s="238" t="s">
        <v>124</v>
      </c>
    </row>
    <row r="186" s="13" customFormat="1">
      <c r="A186" s="13"/>
      <c r="B186" s="227"/>
      <c r="C186" s="228"/>
      <c r="D186" s="229" t="s">
        <v>133</v>
      </c>
      <c r="E186" s="230" t="s">
        <v>1</v>
      </c>
      <c r="F186" s="231" t="s">
        <v>254</v>
      </c>
      <c r="G186" s="228"/>
      <c r="H186" s="232">
        <v>11.130000000000001</v>
      </c>
      <c r="I186" s="233"/>
      <c r="J186" s="228"/>
      <c r="K186" s="228"/>
      <c r="L186" s="234"/>
      <c r="M186" s="235"/>
      <c r="N186" s="236"/>
      <c r="O186" s="236"/>
      <c r="P186" s="236"/>
      <c r="Q186" s="236"/>
      <c r="R186" s="236"/>
      <c r="S186" s="236"/>
      <c r="T186" s="23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8" t="s">
        <v>133</v>
      </c>
      <c r="AU186" s="238" t="s">
        <v>90</v>
      </c>
      <c r="AV186" s="13" t="s">
        <v>90</v>
      </c>
      <c r="AW186" s="13" t="s">
        <v>36</v>
      </c>
      <c r="AX186" s="13" t="s">
        <v>80</v>
      </c>
      <c r="AY186" s="238" t="s">
        <v>124</v>
      </c>
    </row>
    <row r="187" s="15" customFormat="1">
      <c r="A187" s="15"/>
      <c r="B187" s="249"/>
      <c r="C187" s="250"/>
      <c r="D187" s="229" t="s">
        <v>133</v>
      </c>
      <c r="E187" s="251" t="s">
        <v>1</v>
      </c>
      <c r="F187" s="252" t="s">
        <v>151</v>
      </c>
      <c r="G187" s="250"/>
      <c r="H187" s="253">
        <v>54.140000000000001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59" t="s">
        <v>133</v>
      </c>
      <c r="AU187" s="259" t="s">
        <v>90</v>
      </c>
      <c r="AV187" s="15" t="s">
        <v>131</v>
      </c>
      <c r="AW187" s="15" t="s">
        <v>36</v>
      </c>
      <c r="AX187" s="15" t="s">
        <v>88</v>
      </c>
      <c r="AY187" s="259" t="s">
        <v>124</v>
      </c>
    </row>
    <row r="188" s="2" customFormat="1" ht="30" customHeight="1">
      <c r="A188" s="38"/>
      <c r="B188" s="39"/>
      <c r="C188" s="260" t="s">
        <v>255</v>
      </c>
      <c r="D188" s="260" t="s">
        <v>214</v>
      </c>
      <c r="E188" s="261" t="s">
        <v>256</v>
      </c>
      <c r="F188" s="262" t="s">
        <v>257</v>
      </c>
      <c r="G188" s="263" t="s">
        <v>258</v>
      </c>
      <c r="H188" s="264">
        <v>1</v>
      </c>
      <c r="I188" s="265"/>
      <c r="J188" s="266">
        <f>ROUND(I188*H188,2)</f>
        <v>0</v>
      </c>
      <c r="K188" s="262" t="s">
        <v>1</v>
      </c>
      <c r="L188" s="267"/>
      <c r="M188" s="268" t="s">
        <v>1</v>
      </c>
      <c r="N188" s="269" t="s">
        <v>45</v>
      </c>
      <c r="O188" s="91"/>
      <c r="P188" s="223">
        <f>O188*H188</f>
        <v>0</v>
      </c>
      <c r="Q188" s="223">
        <v>4.0999999999999996</v>
      </c>
      <c r="R188" s="223">
        <f>Q188*H188</f>
        <v>4.0999999999999996</v>
      </c>
      <c r="S188" s="223">
        <v>0</v>
      </c>
      <c r="T188" s="224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5" t="s">
        <v>169</v>
      </c>
      <c r="AT188" s="225" t="s">
        <v>214</v>
      </c>
      <c r="AU188" s="225" t="s">
        <v>90</v>
      </c>
      <c r="AY188" s="17" t="s">
        <v>124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7" t="s">
        <v>88</v>
      </c>
      <c r="BK188" s="226">
        <f>ROUND(I188*H188,2)</f>
        <v>0</v>
      </c>
      <c r="BL188" s="17" t="s">
        <v>131</v>
      </c>
      <c r="BM188" s="225" t="s">
        <v>259</v>
      </c>
    </row>
    <row r="189" s="2" customFormat="1" ht="22.2" customHeight="1">
      <c r="A189" s="38"/>
      <c r="B189" s="39"/>
      <c r="C189" s="214" t="s">
        <v>260</v>
      </c>
      <c r="D189" s="214" t="s">
        <v>126</v>
      </c>
      <c r="E189" s="215" t="s">
        <v>261</v>
      </c>
      <c r="F189" s="216" t="s">
        <v>262</v>
      </c>
      <c r="G189" s="217" t="s">
        <v>160</v>
      </c>
      <c r="H189" s="218">
        <v>2.129</v>
      </c>
      <c r="I189" s="219"/>
      <c r="J189" s="220">
        <f>ROUND(I189*H189,2)</f>
        <v>0</v>
      </c>
      <c r="K189" s="216" t="s">
        <v>130</v>
      </c>
      <c r="L189" s="44"/>
      <c r="M189" s="221" t="s">
        <v>1</v>
      </c>
      <c r="N189" s="222" t="s">
        <v>45</v>
      </c>
      <c r="O189" s="91"/>
      <c r="P189" s="223">
        <f>O189*H189</f>
        <v>0</v>
      </c>
      <c r="Q189" s="223">
        <v>2.5018699999999998</v>
      </c>
      <c r="R189" s="223">
        <f>Q189*H189</f>
        <v>5.3264812299999997</v>
      </c>
      <c r="S189" s="223">
        <v>0</v>
      </c>
      <c r="T189" s="224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5" t="s">
        <v>131</v>
      </c>
      <c r="AT189" s="225" t="s">
        <v>126</v>
      </c>
      <c r="AU189" s="225" t="s">
        <v>90</v>
      </c>
      <c r="AY189" s="17" t="s">
        <v>124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7" t="s">
        <v>88</v>
      </c>
      <c r="BK189" s="226">
        <f>ROUND(I189*H189,2)</f>
        <v>0</v>
      </c>
      <c r="BL189" s="17" t="s">
        <v>131</v>
      </c>
      <c r="BM189" s="225" t="s">
        <v>263</v>
      </c>
    </row>
    <row r="190" s="13" customFormat="1">
      <c r="A190" s="13"/>
      <c r="B190" s="227"/>
      <c r="C190" s="228"/>
      <c r="D190" s="229" t="s">
        <v>133</v>
      </c>
      <c r="E190" s="230" t="s">
        <v>1</v>
      </c>
      <c r="F190" s="231" t="s">
        <v>264</v>
      </c>
      <c r="G190" s="228"/>
      <c r="H190" s="232">
        <v>1.5</v>
      </c>
      <c r="I190" s="233"/>
      <c r="J190" s="228"/>
      <c r="K190" s="228"/>
      <c r="L190" s="234"/>
      <c r="M190" s="235"/>
      <c r="N190" s="236"/>
      <c r="O190" s="236"/>
      <c r="P190" s="236"/>
      <c r="Q190" s="236"/>
      <c r="R190" s="236"/>
      <c r="S190" s="236"/>
      <c r="T190" s="23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8" t="s">
        <v>133</v>
      </c>
      <c r="AU190" s="238" t="s">
        <v>90</v>
      </c>
      <c r="AV190" s="13" t="s">
        <v>90</v>
      </c>
      <c r="AW190" s="13" t="s">
        <v>36</v>
      </c>
      <c r="AX190" s="13" t="s">
        <v>80</v>
      </c>
      <c r="AY190" s="238" t="s">
        <v>124</v>
      </c>
    </row>
    <row r="191" s="13" customFormat="1">
      <c r="A191" s="13"/>
      <c r="B191" s="227"/>
      <c r="C191" s="228"/>
      <c r="D191" s="229" t="s">
        <v>133</v>
      </c>
      <c r="E191" s="230" t="s">
        <v>1</v>
      </c>
      <c r="F191" s="231" t="s">
        <v>265</v>
      </c>
      <c r="G191" s="228"/>
      <c r="H191" s="232">
        <v>0.19700000000000001</v>
      </c>
      <c r="I191" s="233"/>
      <c r="J191" s="228"/>
      <c r="K191" s="228"/>
      <c r="L191" s="234"/>
      <c r="M191" s="235"/>
      <c r="N191" s="236"/>
      <c r="O191" s="236"/>
      <c r="P191" s="236"/>
      <c r="Q191" s="236"/>
      <c r="R191" s="236"/>
      <c r="S191" s="236"/>
      <c r="T191" s="23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8" t="s">
        <v>133</v>
      </c>
      <c r="AU191" s="238" t="s">
        <v>90</v>
      </c>
      <c r="AV191" s="13" t="s">
        <v>90</v>
      </c>
      <c r="AW191" s="13" t="s">
        <v>36</v>
      </c>
      <c r="AX191" s="13" t="s">
        <v>80</v>
      </c>
      <c r="AY191" s="238" t="s">
        <v>124</v>
      </c>
    </row>
    <row r="192" s="13" customFormat="1">
      <c r="A192" s="13"/>
      <c r="B192" s="227"/>
      <c r="C192" s="228"/>
      <c r="D192" s="229" t="s">
        <v>133</v>
      </c>
      <c r="E192" s="230" t="s">
        <v>1</v>
      </c>
      <c r="F192" s="231" t="s">
        <v>266</v>
      </c>
      <c r="G192" s="228"/>
      <c r="H192" s="232">
        <v>0.432</v>
      </c>
      <c r="I192" s="233"/>
      <c r="J192" s="228"/>
      <c r="K192" s="228"/>
      <c r="L192" s="234"/>
      <c r="M192" s="235"/>
      <c r="N192" s="236"/>
      <c r="O192" s="236"/>
      <c r="P192" s="236"/>
      <c r="Q192" s="236"/>
      <c r="R192" s="236"/>
      <c r="S192" s="236"/>
      <c r="T192" s="23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8" t="s">
        <v>133</v>
      </c>
      <c r="AU192" s="238" t="s">
        <v>90</v>
      </c>
      <c r="AV192" s="13" t="s">
        <v>90</v>
      </c>
      <c r="AW192" s="13" t="s">
        <v>36</v>
      </c>
      <c r="AX192" s="13" t="s">
        <v>80</v>
      </c>
      <c r="AY192" s="238" t="s">
        <v>124</v>
      </c>
    </row>
    <row r="193" s="15" customFormat="1">
      <c r="A193" s="15"/>
      <c r="B193" s="249"/>
      <c r="C193" s="250"/>
      <c r="D193" s="229" t="s">
        <v>133</v>
      </c>
      <c r="E193" s="251" t="s">
        <v>1</v>
      </c>
      <c r="F193" s="252" t="s">
        <v>151</v>
      </c>
      <c r="G193" s="250"/>
      <c r="H193" s="253">
        <v>2.129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59" t="s">
        <v>133</v>
      </c>
      <c r="AU193" s="259" t="s">
        <v>90</v>
      </c>
      <c r="AV193" s="15" t="s">
        <v>131</v>
      </c>
      <c r="AW193" s="15" t="s">
        <v>36</v>
      </c>
      <c r="AX193" s="15" t="s">
        <v>88</v>
      </c>
      <c r="AY193" s="259" t="s">
        <v>124</v>
      </c>
    </row>
    <row r="194" s="2" customFormat="1" ht="34.8" customHeight="1">
      <c r="A194" s="38"/>
      <c r="B194" s="39"/>
      <c r="C194" s="214" t="s">
        <v>267</v>
      </c>
      <c r="D194" s="214" t="s">
        <v>126</v>
      </c>
      <c r="E194" s="215" t="s">
        <v>268</v>
      </c>
      <c r="F194" s="216" t="s">
        <v>269</v>
      </c>
      <c r="G194" s="217" t="s">
        <v>142</v>
      </c>
      <c r="H194" s="218">
        <v>47.593000000000004</v>
      </c>
      <c r="I194" s="219"/>
      <c r="J194" s="220">
        <f>ROUND(I194*H194,2)</f>
        <v>0</v>
      </c>
      <c r="K194" s="216" t="s">
        <v>130</v>
      </c>
      <c r="L194" s="44"/>
      <c r="M194" s="221" t="s">
        <v>1</v>
      </c>
      <c r="N194" s="222" t="s">
        <v>45</v>
      </c>
      <c r="O194" s="91"/>
      <c r="P194" s="223">
        <f>O194*H194</f>
        <v>0</v>
      </c>
      <c r="Q194" s="223">
        <v>0.015890000000000001</v>
      </c>
      <c r="R194" s="223">
        <f>Q194*H194</f>
        <v>0.75625277000000013</v>
      </c>
      <c r="S194" s="223">
        <v>0</v>
      </c>
      <c r="T194" s="22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5" t="s">
        <v>131</v>
      </c>
      <c r="AT194" s="225" t="s">
        <v>126</v>
      </c>
      <c r="AU194" s="225" t="s">
        <v>90</v>
      </c>
      <c r="AY194" s="17" t="s">
        <v>124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7" t="s">
        <v>88</v>
      </c>
      <c r="BK194" s="226">
        <f>ROUND(I194*H194,2)</f>
        <v>0</v>
      </c>
      <c r="BL194" s="17" t="s">
        <v>131</v>
      </c>
      <c r="BM194" s="225" t="s">
        <v>270</v>
      </c>
    </row>
    <row r="195" s="13" customFormat="1">
      <c r="A195" s="13"/>
      <c r="B195" s="227"/>
      <c r="C195" s="228"/>
      <c r="D195" s="229" t="s">
        <v>133</v>
      </c>
      <c r="E195" s="230" t="s">
        <v>1</v>
      </c>
      <c r="F195" s="231" t="s">
        <v>271</v>
      </c>
      <c r="G195" s="228"/>
      <c r="H195" s="232">
        <v>15</v>
      </c>
      <c r="I195" s="233"/>
      <c r="J195" s="228"/>
      <c r="K195" s="228"/>
      <c r="L195" s="234"/>
      <c r="M195" s="235"/>
      <c r="N195" s="236"/>
      <c r="O195" s="236"/>
      <c r="P195" s="236"/>
      <c r="Q195" s="236"/>
      <c r="R195" s="236"/>
      <c r="S195" s="236"/>
      <c r="T195" s="23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8" t="s">
        <v>133</v>
      </c>
      <c r="AU195" s="238" t="s">
        <v>90</v>
      </c>
      <c r="AV195" s="13" t="s">
        <v>90</v>
      </c>
      <c r="AW195" s="13" t="s">
        <v>36</v>
      </c>
      <c r="AX195" s="13" t="s">
        <v>80</v>
      </c>
      <c r="AY195" s="238" t="s">
        <v>124</v>
      </c>
    </row>
    <row r="196" s="13" customFormat="1">
      <c r="A196" s="13"/>
      <c r="B196" s="227"/>
      <c r="C196" s="228"/>
      <c r="D196" s="229" t="s">
        <v>133</v>
      </c>
      <c r="E196" s="230" t="s">
        <v>1</v>
      </c>
      <c r="F196" s="231" t="s">
        <v>272</v>
      </c>
      <c r="G196" s="228"/>
      <c r="H196" s="232">
        <v>1.968</v>
      </c>
      <c r="I196" s="233"/>
      <c r="J196" s="228"/>
      <c r="K196" s="228"/>
      <c r="L196" s="234"/>
      <c r="M196" s="235"/>
      <c r="N196" s="236"/>
      <c r="O196" s="236"/>
      <c r="P196" s="236"/>
      <c r="Q196" s="236"/>
      <c r="R196" s="236"/>
      <c r="S196" s="236"/>
      <c r="T196" s="23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8" t="s">
        <v>133</v>
      </c>
      <c r="AU196" s="238" t="s">
        <v>90</v>
      </c>
      <c r="AV196" s="13" t="s">
        <v>90</v>
      </c>
      <c r="AW196" s="13" t="s">
        <v>36</v>
      </c>
      <c r="AX196" s="13" t="s">
        <v>80</v>
      </c>
      <c r="AY196" s="238" t="s">
        <v>124</v>
      </c>
    </row>
    <row r="197" s="13" customFormat="1">
      <c r="A197" s="13"/>
      <c r="B197" s="227"/>
      <c r="C197" s="228"/>
      <c r="D197" s="229" t="s">
        <v>133</v>
      </c>
      <c r="E197" s="230" t="s">
        <v>1</v>
      </c>
      <c r="F197" s="231" t="s">
        <v>273</v>
      </c>
      <c r="G197" s="228"/>
      <c r="H197" s="232">
        <v>4.3200000000000003</v>
      </c>
      <c r="I197" s="233"/>
      <c r="J197" s="228"/>
      <c r="K197" s="228"/>
      <c r="L197" s="234"/>
      <c r="M197" s="235"/>
      <c r="N197" s="236"/>
      <c r="O197" s="236"/>
      <c r="P197" s="236"/>
      <c r="Q197" s="236"/>
      <c r="R197" s="236"/>
      <c r="S197" s="236"/>
      <c r="T197" s="23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8" t="s">
        <v>133</v>
      </c>
      <c r="AU197" s="238" t="s">
        <v>90</v>
      </c>
      <c r="AV197" s="13" t="s">
        <v>90</v>
      </c>
      <c r="AW197" s="13" t="s">
        <v>36</v>
      </c>
      <c r="AX197" s="13" t="s">
        <v>80</v>
      </c>
      <c r="AY197" s="238" t="s">
        <v>124</v>
      </c>
    </row>
    <row r="198" s="13" customFormat="1">
      <c r="A198" s="13"/>
      <c r="B198" s="227"/>
      <c r="C198" s="228"/>
      <c r="D198" s="229" t="s">
        <v>133</v>
      </c>
      <c r="E198" s="230" t="s">
        <v>1</v>
      </c>
      <c r="F198" s="231" t="s">
        <v>274</v>
      </c>
      <c r="G198" s="228"/>
      <c r="H198" s="232">
        <v>26.305</v>
      </c>
      <c r="I198" s="233"/>
      <c r="J198" s="228"/>
      <c r="K198" s="228"/>
      <c r="L198" s="234"/>
      <c r="M198" s="235"/>
      <c r="N198" s="236"/>
      <c r="O198" s="236"/>
      <c r="P198" s="236"/>
      <c r="Q198" s="236"/>
      <c r="R198" s="236"/>
      <c r="S198" s="236"/>
      <c r="T198" s="23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8" t="s">
        <v>133</v>
      </c>
      <c r="AU198" s="238" t="s">
        <v>90</v>
      </c>
      <c r="AV198" s="13" t="s">
        <v>90</v>
      </c>
      <c r="AW198" s="13" t="s">
        <v>36</v>
      </c>
      <c r="AX198" s="13" t="s">
        <v>80</v>
      </c>
      <c r="AY198" s="238" t="s">
        <v>124</v>
      </c>
    </row>
    <row r="199" s="15" customFormat="1">
      <c r="A199" s="15"/>
      <c r="B199" s="249"/>
      <c r="C199" s="250"/>
      <c r="D199" s="229" t="s">
        <v>133</v>
      </c>
      <c r="E199" s="251" t="s">
        <v>1</v>
      </c>
      <c r="F199" s="252" t="s">
        <v>151</v>
      </c>
      <c r="G199" s="250"/>
      <c r="H199" s="253">
        <v>47.593000000000004</v>
      </c>
      <c r="I199" s="254"/>
      <c r="J199" s="250"/>
      <c r="K199" s="250"/>
      <c r="L199" s="255"/>
      <c r="M199" s="256"/>
      <c r="N199" s="257"/>
      <c r="O199" s="257"/>
      <c r="P199" s="257"/>
      <c r="Q199" s="257"/>
      <c r="R199" s="257"/>
      <c r="S199" s="257"/>
      <c r="T199" s="258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59" t="s">
        <v>133</v>
      </c>
      <c r="AU199" s="259" t="s">
        <v>90</v>
      </c>
      <c r="AV199" s="15" t="s">
        <v>131</v>
      </c>
      <c r="AW199" s="15" t="s">
        <v>36</v>
      </c>
      <c r="AX199" s="15" t="s">
        <v>88</v>
      </c>
      <c r="AY199" s="259" t="s">
        <v>124</v>
      </c>
    </row>
    <row r="200" s="2" customFormat="1" ht="34.8" customHeight="1">
      <c r="A200" s="38"/>
      <c r="B200" s="39"/>
      <c r="C200" s="214" t="s">
        <v>275</v>
      </c>
      <c r="D200" s="214" t="s">
        <v>126</v>
      </c>
      <c r="E200" s="215" t="s">
        <v>276</v>
      </c>
      <c r="F200" s="216" t="s">
        <v>277</v>
      </c>
      <c r="G200" s="217" t="s">
        <v>142</v>
      </c>
      <c r="H200" s="218">
        <v>47.593000000000004</v>
      </c>
      <c r="I200" s="219"/>
      <c r="J200" s="220">
        <f>ROUND(I200*H200,2)</f>
        <v>0</v>
      </c>
      <c r="K200" s="216" t="s">
        <v>130</v>
      </c>
      <c r="L200" s="44"/>
      <c r="M200" s="221" t="s">
        <v>1</v>
      </c>
      <c r="N200" s="222" t="s">
        <v>45</v>
      </c>
      <c r="O200" s="91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5" t="s">
        <v>131</v>
      </c>
      <c r="AT200" s="225" t="s">
        <v>126</v>
      </c>
      <c r="AU200" s="225" t="s">
        <v>90</v>
      </c>
      <c r="AY200" s="17" t="s">
        <v>124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7" t="s">
        <v>88</v>
      </c>
      <c r="BK200" s="226">
        <f>ROUND(I200*H200,2)</f>
        <v>0</v>
      </c>
      <c r="BL200" s="17" t="s">
        <v>131</v>
      </c>
      <c r="BM200" s="225" t="s">
        <v>278</v>
      </c>
    </row>
    <row r="201" s="13" customFormat="1">
      <c r="A201" s="13"/>
      <c r="B201" s="227"/>
      <c r="C201" s="228"/>
      <c r="D201" s="229" t="s">
        <v>133</v>
      </c>
      <c r="E201" s="230" t="s">
        <v>1</v>
      </c>
      <c r="F201" s="231" t="s">
        <v>279</v>
      </c>
      <c r="G201" s="228"/>
      <c r="H201" s="232">
        <v>47.593000000000004</v>
      </c>
      <c r="I201" s="233"/>
      <c r="J201" s="228"/>
      <c r="K201" s="228"/>
      <c r="L201" s="234"/>
      <c r="M201" s="235"/>
      <c r="N201" s="236"/>
      <c r="O201" s="236"/>
      <c r="P201" s="236"/>
      <c r="Q201" s="236"/>
      <c r="R201" s="236"/>
      <c r="S201" s="236"/>
      <c r="T201" s="23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8" t="s">
        <v>133</v>
      </c>
      <c r="AU201" s="238" t="s">
        <v>90</v>
      </c>
      <c r="AV201" s="13" t="s">
        <v>90</v>
      </c>
      <c r="AW201" s="13" t="s">
        <v>36</v>
      </c>
      <c r="AX201" s="13" t="s">
        <v>88</v>
      </c>
      <c r="AY201" s="238" t="s">
        <v>124</v>
      </c>
    </row>
    <row r="202" s="2" customFormat="1" ht="22.2" customHeight="1">
      <c r="A202" s="38"/>
      <c r="B202" s="39"/>
      <c r="C202" s="214" t="s">
        <v>280</v>
      </c>
      <c r="D202" s="214" t="s">
        <v>126</v>
      </c>
      <c r="E202" s="215" t="s">
        <v>281</v>
      </c>
      <c r="F202" s="216" t="s">
        <v>282</v>
      </c>
      <c r="G202" s="217" t="s">
        <v>283</v>
      </c>
      <c r="H202" s="218">
        <v>0.192</v>
      </c>
      <c r="I202" s="219"/>
      <c r="J202" s="220">
        <f>ROUND(I202*H202,2)</f>
        <v>0</v>
      </c>
      <c r="K202" s="216" t="s">
        <v>130</v>
      </c>
      <c r="L202" s="44"/>
      <c r="M202" s="221" t="s">
        <v>1</v>
      </c>
      <c r="N202" s="222" t="s">
        <v>45</v>
      </c>
      <c r="O202" s="91"/>
      <c r="P202" s="223">
        <f>O202*H202</f>
        <v>0</v>
      </c>
      <c r="Q202" s="223">
        <v>1.0502400000000001</v>
      </c>
      <c r="R202" s="223">
        <f>Q202*H202</f>
        <v>0.20164608000000001</v>
      </c>
      <c r="S202" s="223">
        <v>0</v>
      </c>
      <c r="T202" s="224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25" t="s">
        <v>131</v>
      </c>
      <c r="AT202" s="225" t="s">
        <v>126</v>
      </c>
      <c r="AU202" s="225" t="s">
        <v>90</v>
      </c>
      <c r="AY202" s="17" t="s">
        <v>124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7" t="s">
        <v>88</v>
      </c>
      <c r="BK202" s="226">
        <f>ROUND(I202*H202,2)</f>
        <v>0</v>
      </c>
      <c r="BL202" s="17" t="s">
        <v>131</v>
      </c>
      <c r="BM202" s="225" t="s">
        <v>284</v>
      </c>
    </row>
    <row r="203" s="13" customFormat="1">
      <c r="A203" s="13"/>
      <c r="B203" s="227"/>
      <c r="C203" s="228"/>
      <c r="D203" s="229" t="s">
        <v>133</v>
      </c>
      <c r="E203" s="230" t="s">
        <v>1</v>
      </c>
      <c r="F203" s="231" t="s">
        <v>285</v>
      </c>
      <c r="G203" s="228"/>
      <c r="H203" s="232">
        <v>0.192</v>
      </c>
      <c r="I203" s="233"/>
      <c r="J203" s="228"/>
      <c r="K203" s="228"/>
      <c r="L203" s="234"/>
      <c r="M203" s="235"/>
      <c r="N203" s="236"/>
      <c r="O203" s="236"/>
      <c r="P203" s="236"/>
      <c r="Q203" s="236"/>
      <c r="R203" s="236"/>
      <c r="S203" s="236"/>
      <c r="T203" s="237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8" t="s">
        <v>133</v>
      </c>
      <c r="AU203" s="238" t="s">
        <v>90</v>
      </c>
      <c r="AV203" s="13" t="s">
        <v>90</v>
      </c>
      <c r="AW203" s="13" t="s">
        <v>36</v>
      </c>
      <c r="AX203" s="13" t="s">
        <v>88</v>
      </c>
      <c r="AY203" s="238" t="s">
        <v>124</v>
      </c>
    </row>
    <row r="204" s="12" customFormat="1" ht="22.8" customHeight="1">
      <c r="A204" s="12"/>
      <c r="B204" s="198"/>
      <c r="C204" s="199"/>
      <c r="D204" s="200" t="s">
        <v>79</v>
      </c>
      <c r="E204" s="212" t="s">
        <v>138</v>
      </c>
      <c r="F204" s="212" t="s">
        <v>286</v>
      </c>
      <c r="G204" s="199"/>
      <c r="H204" s="199"/>
      <c r="I204" s="202"/>
      <c r="J204" s="213">
        <f>BK204</f>
        <v>0</v>
      </c>
      <c r="K204" s="199"/>
      <c r="L204" s="204"/>
      <c r="M204" s="205"/>
      <c r="N204" s="206"/>
      <c r="O204" s="206"/>
      <c r="P204" s="207">
        <f>SUM(P205:P210)</f>
        <v>0</v>
      </c>
      <c r="Q204" s="206"/>
      <c r="R204" s="207">
        <f>SUM(R205:R210)</f>
        <v>2.95508375</v>
      </c>
      <c r="S204" s="206"/>
      <c r="T204" s="208">
        <f>SUM(T205:T210)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9" t="s">
        <v>88</v>
      </c>
      <c r="AT204" s="210" t="s">
        <v>79</v>
      </c>
      <c r="AU204" s="210" t="s">
        <v>88</v>
      </c>
      <c r="AY204" s="209" t="s">
        <v>124</v>
      </c>
      <c r="BK204" s="211">
        <f>SUM(BK205:BK210)</f>
        <v>0</v>
      </c>
    </row>
    <row r="205" s="2" customFormat="1" ht="40.2" customHeight="1">
      <c r="A205" s="38"/>
      <c r="B205" s="39"/>
      <c r="C205" s="214" t="s">
        <v>287</v>
      </c>
      <c r="D205" s="214" t="s">
        <v>126</v>
      </c>
      <c r="E205" s="215" t="s">
        <v>288</v>
      </c>
      <c r="F205" s="216" t="s">
        <v>289</v>
      </c>
      <c r="G205" s="217" t="s">
        <v>142</v>
      </c>
      <c r="H205" s="218">
        <v>10.574999999999999</v>
      </c>
      <c r="I205" s="219"/>
      <c r="J205" s="220">
        <f>ROUND(I205*H205,2)</f>
        <v>0</v>
      </c>
      <c r="K205" s="216" t="s">
        <v>130</v>
      </c>
      <c r="L205" s="44"/>
      <c r="M205" s="221" t="s">
        <v>1</v>
      </c>
      <c r="N205" s="222" t="s">
        <v>45</v>
      </c>
      <c r="O205" s="91"/>
      <c r="P205" s="223">
        <f>O205*H205</f>
        <v>0</v>
      </c>
      <c r="Q205" s="223">
        <v>0.20745</v>
      </c>
      <c r="R205" s="223">
        <f>Q205*H205</f>
        <v>2.1937837499999997</v>
      </c>
      <c r="S205" s="223">
        <v>0</v>
      </c>
      <c r="T205" s="224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5" t="s">
        <v>131</v>
      </c>
      <c r="AT205" s="225" t="s">
        <v>126</v>
      </c>
      <c r="AU205" s="225" t="s">
        <v>90</v>
      </c>
      <c r="AY205" s="17" t="s">
        <v>124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7" t="s">
        <v>88</v>
      </c>
      <c r="BK205" s="226">
        <f>ROUND(I205*H205,2)</f>
        <v>0</v>
      </c>
      <c r="BL205" s="17" t="s">
        <v>131</v>
      </c>
      <c r="BM205" s="225" t="s">
        <v>290</v>
      </c>
    </row>
    <row r="206" s="13" customFormat="1">
      <c r="A206" s="13"/>
      <c r="B206" s="227"/>
      <c r="C206" s="228"/>
      <c r="D206" s="229" t="s">
        <v>133</v>
      </c>
      <c r="E206" s="230" t="s">
        <v>1</v>
      </c>
      <c r="F206" s="231" t="s">
        <v>150</v>
      </c>
      <c r="G206" s="228"/>
      <c r="H206" s="232">
        <v>5.5750000000000002</v>
      </c>
      <c r="I206" s="233"/>
      <c r="J206" s="228"/>
      <c r="K206" s="228"/>
      <c r="L206" s="234"/>
      <c r="M206" s="235"/>
      <c r="N206" s="236"/>
      <c r="O206" s="236"/>
      <c r="P206" s="236"/>
      <c r="Q206" s="236"/>
      <c r="R206" s="236"/>
      <c r="S206" s="236"/>
      <c r="T206" s="23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8" t="s">
        <v>133</v>
      </c>
      <c r="AU206" s="238" t="s">
        <v>90</v>
      </c>
      <c r="AV206" s="13" t="s">
        <v>90</v>
      </c>
      <c r="AW206" s="13" t="s">
        <v>36</v>
      </c>
      <c r="AX206" s="13" t="s">
        <v>80</v>
      </c>
      <c r="AY206" s="238" t="s">
        <v>124</v>
      </c>
    </row>
    <row r="207" s="13" customFormat="1">
      <c r="A207" s="13"/>
      <c r="B207" s="227"/>
      <c r="C207" s="228"/>
      <c r="D207" s="229" t="s">
        <v>133</v>
      </c>
      <c r="E207" s="230" t="s">
        <v>1</v>
      </c>
      <c r="F207" s="231" t="s">
        <v>291</v>
      </c>
      <c r="G207" s="228"/>
      <c r="H207" s="232">
        <v>5</v>
      </c>
      <c r="I207" s="233"/>
      <c r="J207" s="228"/>
      <c r="K207" s="228"/>
      <c r="L207" s="234"/>
      <c r="M207" s="235"/>
      <c r="N207" s="236"/>
      <c r="O207" s="236"/>
      <c r="P207" s="236"/>
      <c r="Q207" s="236"/>
      <c r="R207" s="236"/>
      <c r="S207" s="236"/>
      <c r="T207" s="23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8" t="s">
        <v>133</v>
      </c>
      <c r="AU207" s="238" t="s">
        <v>90</v>
      </c>
      <c r="AV207" s="13" t="s">
        <v>90</v>
      </c>
      <c r="AW207" s="13" t="s">
        <v>36</v>
      </c>
      <c r="AX207" s="13" t="s">
        <v>80</v>
      </c>
      <c r="AY207" s="238" t="s">
        <v>124</v>
      </c>
    </row>
    <row r="208" s="15" customFormat="1">
      <c r="A208" s="15"/>
      <c r="B208" s="249"/>
      <c r="C208" s="250"/>
      <c r="D208" s="229" t="s">
        <v>133</v>
      </c>
      <c r="E208" s="251" t="s">
        <v>1</v>
      </c>
      <c r="F208" s="252" t="s">
        <v>151</v>
      </c>
      <c r="G208" s="250"/>
      <c r="H208" s="253">
        <v>10.574999999999999</v>
      </c>
      <c r="I208" s="254"/>
      <c r="J208" s="250"/>
      <c r="K208" s="250"/>
      <c r="L208" s="255"/>
      <c r="M208" s="256"/>
      <c r="N208" s="257"/>
      <c r="O208" s="257"/>
      <c r="P208" s="257"/>
      <c r="Q208" s="257"/>
      <c r="R208" s="257"/>
      <c r="S208" s="257"/>
      <c r="T208" s="258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59" t="s">
        <v>133</v>
      </c>
      <c r="AU208" s="259" t="s">
        <v>90</v>
      </c>
      <c r="AV208" s="15" t="s">
        <v>131</v>
      </c>
      <c r="AW208" s="15" t="s">
        <v>36</v>
      </c>
      <c r="AX208" s="15" t="s">
        <v>88</v>
      </c>
      <c r="AY208" s="259" t="s">
        <v>124</v>
      </c>
    </row>
    <row r="209" s="2" customFormat="1" ht="40.2" customHeight="1">
      <c r="A209" s="38"/>
      <c r="B209" s="39"/>
      <c r="C209" s="214" t="s">
        <v>292</v>
      </c>
      <c r="D209" s="214" t="s">
        <v>126</v>
      </c>
      <c r="E209" s="215" t="s">
        <v>293</v>
      </c>
      <c r="F209" s="216" t="s">
        <v>294</v>
      </c>
      <c r="G209" s="217" t="s">
        <v>142</v>
      </c>
      <c r="H209" s="218">
        <v>1.25</v>
      </c>
      <c r="I209" s="219"/>
      <c r="J209" s="220">
        <f>ROUND(I209*H209,2)</f>
        <v>0</v>
      </c>
      <c r="K209" s="216" t="s">
        <v>130</v>
      </c>
      <c r="L209" s="44"/>
      <c r="M209" s="221" t="s">
        <v>1</v>
      </c>
      <c r="N209" s="222" t="s">
        <v>45</v>
      </c>
      <c r="O209" s="91"/>
      <c r="P209" s="223">
        <f>O209*H209</f>
        <v>0</v>
      </c>
      <c r="Q209" s="223">
        <v>0.60904000000000003</v>
      </c>
      <c r="R209" s="223">
        <f>Q209*H209</f>
        <v>0.76130000000000009</v>
      </c>
      <c r="S209" s="223">
        <v>0</v>
      </c>
      <c r="T209" s="224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5" t="s">
        <v>131</v>
      </c>
      <c r="AT209" s="225" t="s">
        <v>126</v>
      </c>
      <c r="AU209" s="225" t="s">
        <v>90</v>
      </c>
      <c r="AY209" s="17" t="s">
        <v>124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7" t="s">
        <v>88</v>
      </c>
      <c r="BK209" s="226">
        <f>ROUND(I209*H209,2)</f>
        <v>0</v>
      </c>
      <c r="BL209" s="17" t="s">
        <v>131</v>
      </c>
      <c r="BM209" s="225" t="s">
        <v>295</v>
      </c>
    </row>
    <row r="210" s="13" customFormat="1">
      <c r="A210" s="13"/>
      <c r="B210" s="227"/>
      <c r="C210" s="228"/>
      <c r="D210" s="229" t="s">
        <v>133</v>
      </c>
      <c r="E210" s="230" t="s">
        <v>1</v>
      </c>
      <c r="F210" s="231" t="s">
        <v>296</v>
      </c>
      <c r="G210" s="228"/>
      <c r="H210" s="232">
        <v>1.25</v>
      </c>
      <c r="I210" s="233"/>
      <c r="J210" s="228"/>
      <c r="K210" s="228"/>
      <c r="L210" s="234"/>
      <c r="M210" s="235"/>
      <c r="N210" s="236"/>
      <c r="O210" s="236"/>
      <c r="P210" s="236"/>
      <c r="Q210" s="236"/>
      <c r="R210" s="236"/>
      <c r="S210" s="236"/>
      <c r="T210" s="23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8" t="s">
        <v>133</v>
      </c>
      <c r="AU210" s="238" t="s">
        <v>90</v>
      </c>
      <c r="AV210" s="13" t="s">
        <v>90</v>
      </c>
      <c r="AW210" s="13" t="s">
        <v>36</v>
      </c>
      <c r="AX210" s="13" t="s">
        <v>88</v>
      </c>
      <c r="AY210" s="238" t="s">
        <v>124</v>
      </c>
    </row>
    <row r="211" s="12" customFormat="1" ht="22.8" customHeight="1">
      <c r="A211" s="12"/>
      <c r="B211" s="198"/>
      <c r="C211" s="199"/>
      <c r="D211" s="200" t="s">
        <v>79</v>
      </c>
      <c r="E211" s="212" t="s">
        <v>174</v>
      </c>
      <c r="F211" s="212" t="s">
        <v>297</v>
      </c>
      <c r="G211" s="199"/>
      <c r="H211" s="199"/>
      <c r="I211" s="202"/>
      <c r="J211" s="213">
        <f>BK211</f>
        <v>0</v>
      </c>
      <c r="K211" s="199"/>
      <c r="L211" s="204"/>
      <c r="M211" s="205"/>
      <c r="N211" s="206"/>
      <c r="O211" s="206"/>
      <c r="P211" s="207">
        <f>SUM(P212:P239)</f>
        <v>0</v>
      </c>
      <c r="Q211" s="206"/>
      <c r="R211" s="207">
        <f>SUM(R212:R239)</f>
        <v>0.00021149999999999999</v>
      </c>
      <c r="S211" s="206"/>
      <c r="T211" s="208">
        <f>SUM(T212:T239)</f>
        <v>17.054937500000001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9" t="s">
        <v>88</v>
      </c>
      <c r="AT211" s="210" t="s">
        <v>79</v>
      </c>
      <c r="AU211" s="210" t="s">
        <v>88</v>
      </c>
      <c r="AY211" s="209" t="s">
        <v>124</v>
      </c>
      <c r="BK211" s="211">
        <f>SUM(BK212:BK239)</f>
        <v>0</v>
      </c>
    </row>
    <row r="212" s="2" customFormat="1" ht="30" customHeight="1">
      <c r="A212" s="38"/>
      <c r="B212" s="39"/>
      <c r="C212" s="214" t="s">
        <v>298</v>
      </c>
      <c r="D212" s="214" t="s">
        <v>126</v>
      </c>
      <c r="E212" s="215" t="s">
        <v>299</v>
      </c>
      <c r="F212" s="216" t="s">
        <v>300</v>
      </c>
      <c r="G212" s="217" t="s">
        <v>166</v>
      </c>
      <c r="H212" s="218">
        <v>21.149999999999999</v>
      </c>
      <c r="I212" s="219"/>
      <c r="J212" s="220">
        <f>ROUND(I212*H212,2)</f>
        <v>0</v>
      </c>
      <c r="K212" s="216" t="s">
        <v>130</v>
      </c>
      <c r="L212" s="44"/>
      <c r="M212" s="221" t="s">
        <v>1</v>
      </c>
      <c r="N212" s="222" t="s">
        <v>45</v>
      </c>
      <c r="O212" s="91"/>
      <c r="P212" s="223">
        <f>O212*H212</f>
        <v>0</v>
      </c>
      <c r="Q212" s="223">
        <v>1.0000000000000001E-05</v>
      </c>
      <c r="R212" s="223">
        <f>Q212*H212</f>
        <v>0.00021149999999999999</v>
      </c>
      <c r="S212" s="223">
        <v>0</v>
      </c>
      <c r="T212" s="224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5" t="s">
        <v>131</v>
      </c>
      <c r="AT212" s="225" t="s">
        <v>126</v>
      </c>
      <c r="AU212" s="225" t="s">
        <v>90</v>
      </c>
      <c r="AY212" s="17" t="s">
        <v>124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7" t="s">
        <v>88</v>
      </c>
      <c r="BK212" s="226">
        <f>ROUND(I212*H212,2)</f>
        <v>0</v>
      </c>
      <c r="BL212" s="17" t="s">
        <v>131</v>
      </c>
      <c r="BM212" s="225" t="s">
        <v>301</v>
      </c>
    </row>
    <row r="213" s="14" customFormat="1">
      <c r="A213" s="14"/>
      <c r="B213" s="239"/>
      <c r="C213" s="240"/>
      <c r="D213" s="229" t="s">
        <v>133</v>
      </c>
      <c r="E213" s="241" t="s">
        <v>1</v>
      </c>
      <c r="F213" s="242" t="s">
        <v>148</v>
      </c>
      <c r="G213" s="240"/>
      <c r="H213" s="241" t="s">
        <v>1</v>
      </c>
      <c r="I213" s="243"/>
      <c r="J213" s="240"/>
      <c r="K213" s="240"/>
      <c r="L213" s="244"/>
      <c r="M213" s="245"/>
      <c r="N213" s="246"/>
      <c r="O213" s="246"/>
      <c r="P213" s="246"/>
      <c r="Q213" s="246"/>
      <c r="R213" s="246"/>
      <c r="S213" s="246"/>
      <c r="T213" s="247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8" t="s">
        <v>133</v>
      </c>
      <c r="AU213" s="248" t="s">
        <v>90</v>
      </c>
      <c r="AV213" s="14" t="s">
        <v>88</v>
      </c>
      <c r="AW213" s="14" t="s">
        <v>36</v>
      </c>
      <c r="AX213" s="14" t="s">
        <v>80</v>
      </c>
      <c r="AY213" s="248" t="s">
        <v>124</v>
      </c>
    </row>
    <row r="214" s="13" customFormat="1">
      <c r="A214" s="13"/>
      <c r="B214" s="227"/>
      <c r="C214" s="228"/>
      <c r="D214" s="229" t="s">
        <v>133</v>
      </c>
      <c r="E214" s="230" t="s">
        <v>1</v>
      </c>
      <c r="F214" s="231" t="s">
        <v>302</v>
      </c>
      <c r="G214" s="228"/>
      <c r="H214" s="232">
        <v>10</v>
      </c>
      <c r="I214" s="233"/>
      <c r="J214" s="228"/>
      <c r="K214" s="228"/>
      <c r="L214" s="234"/>
      <c r="M214" s="235"/>
      <c r="N214" s="236"/>
      <c r="O214" s="236"/>
      <c r="P214" s="236"/>
      <c r="Q214" s="236"/>
      <c r="R214" s="236"/>
      <c r="S214" s="236"/>
      <c r="T214" s="23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8" t="s">
        <v>133</v>
      </c>
      <c r="AU214" s="238" t="s">
        <v>90</v>
      </c>
      <c r="AV214" s="13" t="s">
        <v>90</v>
      </c>
      <c r="AW214" s="13" t="s">
        <v>36</v>
      </c>
      <c r="AX214" s="13" t="s">
        <v>80</v>
      </c>
      <c r="AY214" s="238" t="s">
        <v>124</v>
      </c>
    </row>
    <row r="215" s="13" customFormat="1">
      <c r="A215" s="13"/>
      <c r="B215" s="227"/>
      <c r="C215" s="228"/>
      <c r="D215" s="229" t="s">
        <v>133</v>
      </c>
      <c r="E215" s="230" t="s">
        <v>1</v>
      </c>
      <c r="F215" s="231" t="s">
        <v>303</v>
      </c>
      <c r="G215" s="228"/>
      <c r="H215" s="232">
        <v>11.15</v>
      </c>
      <c r="I215" s="233"/>
      <c r="J215" s="228"/>
      <c r="K215" s="228"/>
      <c r="L215" s="234"/>
      <c r="M215" s="235"/>
      <c r="N215" s="236"/>
      <c r="O215" s="236"/>
      <c r="P215" s="236"/>
      <c r="Q215" s="236"/>
      <c r="R215" s="236"/>
      <c r="S215" s="236"/>
      <c r="T215" s="23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8" t="s">
        <v>133</v>
      </c>
      <c r="AU215" s="238" t="s">
        <v>90</v>
      </c>
      <c r="AV215" s="13" t="s">
        <v>90</v>
      </c>
      <c r="AW215" s="13" t="s">
        <v>36</v>
      </c>
      <c r="AX215" s="13" t="s">
        <v>80</v>
      </c>
      <c r="AY215" s="238" t="s">
        <v>124</v>
      </c>
    </row>
    <row r="216" s="15" customFormat="1">
      <c r="A216" s="15"/>
      <c r="B216" s="249"/>
      <c r="C216" s="250"/>
      <c r="D216" s="229" t="s">
        <v>133</v>
      </c>
      <c r="E216" s="251" t="s">
        <v>1</v>
      </c>
      <c r="F216" s="252" t="s">
        <v>151</v>
      </c>
      <c r="G216" s="250"/>
      <c r="H216" s="253">
        <v>21.149999999999999</v>
      </c>
      <c r="I216" s="254"/>
      <c r="J216" s="250"/>
      <c r="K216" s="250"/>
      <c r="L216" s="255"/>
      <c r="M216" s="256"/>
      <c r="N216" s="257"/>
      <c r="O216" s="257"/>
      <c r="P216" s="257"/>
      <c r="Q216" s="257"/>
      <c r="R216" s="257"/>
      <c r="S216" s="257"/>
      <c r="T216" s="258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59" t="s">
        <v>133</v>
      </c>
      <c r="AU216" s="259" t="s">
        <v>90</v>
      </c>
      <c r="AV216" s="15" t="s">
        <v>131</v>
      </c>
      <c r="AW216" s="15" t="s">
        <v>36</v>
      </c>
      <c r="AX216" s="15" t="s">
        <v>88</v>
      </c>
      <c r="AY216" s="259" t="s">
        <v>124</v>
      </c>
    </row>
    <row r="217" s="2" customFormat="1" ht="14.4" customHeight="1">
      <c r="A217" s="38"/>
      <c r="B217" s="39"/>
      <c r="C217" s="214" t="s">
        <v>304</v>
      </c>
      <c r="D217" s="214" t="s">
        <v>126</v>
      </c>
      <c r="E217" s="215" t="s">
        <v>305</v>
      </c>
      <c r="F217" s="216" t="s">
        <v>306</v>
      </c>
      <c r="G217" s="217" t="s">
        <v>160</v>
      </c>
      <c r="H217" s="218">
        <v>6.2400000000000002</v>
      </c>
      <c r="I217" s="219"/>
      <c r="J217" s="220">
        <f>ROUND(I217*H217,2)</f>
        <v>0</v>
      </c>
      <c r="K217" s="216" t="s">
        <v>130</v>
      </c>
      <c r="L217" s="44"/>
      <c r="M217" s="221" t="s">
        <v>1</v>
      </c>
      <c r="N217" s="222" t="s">
        <v>45</v>
      </c>
      <c r="O217" s="91"/>
      <c r="P217" s="223">
        <f>O217*H217</f>
        <v>0</v>
      </c>
      <c r="Q217" s="223">
        <v>0</v>
      </c>
      <c r="R217" s="223">
        <f>Q217*H217</f>
        <v>0</v>
      </c>
      <c r="S217" s="223">
        <v>2</v>
      </c>
      <c r="T217" s="224">
        <f>S217*H217</f>
        <v>12.48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25" t="s">
        <v>131</v>
      </c>
      <c r="AT217" s="225" t="s">
        <v>126</v>
      </c>
      <c r="AU217" s="225" t="s">
        <v>90</v>
      </c>
      <c r="AY217" s="17" t="s">
        <v>124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7" t="s">
        <v>88</v>
      </c>
      <c r="BK217" s="226">
        <f>ROUND(I217*H217,2)</f>
        <v>0</v>
      </c>
      <c r="BL217" s="17" t="s">
        <v>131</v>
      </c>
      <c r="BM217" s="225" t="s">
        <v>307</v>
      </c>
    </row>
    <row r="218" s="13" customFormat="1">
      <c r="A218" s="13"/>
      <c r="B218" s="227"/>
      <c r="C218" s="228"/>
      <c r="D218" s="229" t="s">
        <v>133</v>
      </c>
      <c r="E218" s="230" t="s">
        <v>1</v>
      </c>
      <c r="F218" s="231" t="s">
        <v>308</v>
      </c>
      <c r="G218" s="228"/>
      <c r="H218" s="232">
        <v>3.4020000000000001</v>
      </c>
      <c r="I218" s="233"/>
      <c r="J218" s="228"/>
      <c r="K218" s="228"/>
      <c r="L218" s="234"/>
      <c r="M218" s="235"/>
      <c r="N218" s="236"/>
      <c r="O218" s="236"/>
      <c r="P218" s="236"/>
      <c r="Q218" s="236"/>
      <c r="R218" s="236"/>
      <c r="S218" s="236"/>
      <c r="T218" s="23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8" t="s">
        <v>133</v>
      </c>
      <c r="AU218" s="238" t="s">
        <v>90</v>
      </c>
      <c r="AV218" s="13" t="s">
        <v>90</v>
      </c>
      <c r="AW218" s="13" t="s">
        <v>36</v>
      </c>
      <c r="AX218" s="13" t="s">
        <v>80</v>
      </c>
      <c r="AY218" s="238" t="s">
        <v>124</v>
      </c>
    </row>
    <row r="219" s="13" customFormat="1">
      <c r="A219" s="13"/>
      <c r="B219" s="227"/>
      <c r="C219" s="228"/>
      <c r="D219" s="229" t="s">
        <v>133</v>
      </c>
      <c r="E219" s="230" t="s">
        <v>1</v>
      </c>
      <c r="F219" s="231" t="s">
        <v>309</v>
      </c>
      <c r="G219" s="228"/>
      <c r="H219" s="232">
        <v>1.3380000000000001</v>
      </c>
      <c r="I219" s="233"/>
      <c r="J219" s="228"/>
      <c r="K219" s="228"/>
      <c r="L219" s="234"/>
      <c r="M219" s="235"/>
      <c r="N219" s="236"/>
      <c r="O219" s="236"/>
      <c r="P219" s="236"/>
      <c r="Q219" s="236"/>
      <c r="R219" s="236"/>
      <c r="S219" s="236"/>
      <c r="T219" s="23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8" t="s">
        <v>133</v>
      </c>
      <c r="AU219" s="238" t="s">
        <v>90</v>
      </c>
      <c r="AV219" s="13" t="s">
        <v>90</v>
      </c>
      <c r="AW219" s="13" t="s">
        <v>36</v>
      </c>
      <c r="AX219" s="13" t="s">
        <v>80</v>
      </c>
      <c r="AY219" s="238" t="s">
        <v>124</v>
      </c>
    </row>
    <row r="220" s="13" customFormat="1">
      <c r="A220" s="13"/>
      <c r="B220" s="227"/>
      <c r="C220" s="228"/>
      <c r="D220" s="229" t="s">
        <v>133</v>
      </c>
      <c r="E220" s="230" t="s">
        <v>1</v>
      </c>
      <c r="F220" s="231" t="s">
        <v>310</v>
      </c>
      <c r="G220" s="228"/>
      <c r="H220" s="232">
        <v>1.5</v>
      </c>
      <c r="I220" s="233"/>
      <c r="J220" s="228"/>
      <c r="K220" s="228"/>
      <c r="L220" s="234"/>
      <c r="M220" s="235"/>
      <c r="N220" s="236"/>
      <c r="O220" s="236"/>
      <c r="P220" s="236"/>
      <c r="Q220" s="236"/>
      <c r="R220" s="236"/>
      <c r="S220" s="236"/>
      <c r="T220" s="23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8" t="s">
        <v>133</v>
      </c>
      <c r="AU220" s="238" t="s">
        <v>90</v>
      </c>
      <c r="AV220" s="13" t="s">
        <v>90</v>
      </c>
      <c r="AW220" s="13" t="s">
        <v>36</v>
      </c>
      <c r="AX220" s="13" t="s">
        <v>80</v>
      </c>
      <c r="AY220" s="238" t="s">
        <v>124</v>
      </c>
    </row>
    <row r="221" s="15" customFormat="1">
      <c r="A221" s="15"/>
      <c r="B221" s="249"/>
      <c r="C221" s="250"/>
      <c r="D221" s="229" t="s">
        <v>133</v>
      </c>
      <c r="E221" s="251" t="s">
        <v>1</v>
      </c>
      <c r="F221" s="252" t="s">
        <v>151</v>
      </c>
      <c r="G221" s="250"/>
      <c r="H221" s="253">
        <v>6.2400000000000002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59" t="s">
        <v>133</v>
      </c>
      <c r="AU221" s="259" t="s">
        <v>90</v>
      </c>
      <c r="AV221" s="15" t="s">
        <v>131</v>
      </c>
      <c r="AW221" s="15" t="s">
        <v>36</v>
      </c>
      <c r="AX221" s="15" t="s">
        <v>88</v>
      </c>
      <c r="AY221" s="259" t="s">
        <v>124</v>
      </c>
    </row>
    <row r="222" s="2" customFormat="1" ht="19.8" customHeight="1">
      <c r="A222" s="38"/>
      <c r="B222" s="39"/>
      <c r="C222" s="214" t="s">
        <v>311</v>
      </c>
      <c r="D222" s="214" t="s">
        <v>126</v>
      </c>
      <c r="E222" s="215" t="s">
        <v>312</v>
      </c>
      <c r="F222" s="216" t="s">
        <v>313</v>
      </c>
      <c r="G222" s="217" t="s">
        <v>129</v>
      </c>
      <c r="H222" s="218">
        <v>37</v>
      </c>
      <c r="I222" s="219"/>
      <c r="J222" s="220">
        <f>ROUND(I222*H222,2)</f>
        <v>0</v>
      </c>
      <c r="K222" s="216" t="s">
        <v>130</v>
      </c>
      <c r="L222" s="44"/>
      <c r="M222" s="221" t="s">
        <v>1</v>
      </c>
      <c r="N222" s="222" t="s">
        <v>45</v>
      </c>
      <c r="O222" s="91"/>
      <c r="P222" s="223">
        <f>O222*H222</f>
        <v>0</v>
      </c>
      <c r="Q222" s="223">
        <v>0</v>
      </c>
      <c r="R222" s="223">
        <f>Q222*H222</f>
        <v>0</v>
      </c>
      <c r="S222" s="223">
        <v>0.087999999999999995</v>
      </c>
      <c r="T222" s="224">
        <f>S222*H222</f>
        <v>3.2559999999999998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25" t="s">
        <v>131</v>
      </c>
      <c r="AT222" s="225" t="s">
        <v>126</v>
      </c>
      <c r="AU222" s="225" t="s">
        <v>90</v>
      </c>
      <c r="AY222" s="17" t="s">
        <v>124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7" t="s">
        <v>88</v>
      </c>
      <c r="BK222" s="226">
        <f>ROUND(I222*H222,2)</f>
        <v>0</v>
      </c>
      <c r="BL222" s="17" t="s">
        <v>131</v>
      </c>
      <c r="BM222" s="225" t="s">
        <v>314</v>
      </c>
    </row>
    <row r="223" s="13" customFormat="1">
      <c r="A223" s="13"/>
      <c r="B223" s="227"/>
      <c r="C223" s="228"/>
      <c r="D223" s="229" t="s">
        <v>133</v>
      </c>
      <c r="E223" s="230" t="s">
        <v>1</v>
      </c>
      <c r="F223" s="231" t="s">
        <v>315</v>
      </c>
      <c r="G223" s="228"/>
      <c r="H223" s="232">
        <v>40</v>
      </c>
      <c r="I223" s="233"/>
      <c r="J223" s="228"/>
      <c r="K223" s="228"/>
      <c r="L223" s="234"/>
      <c r="M223" s="235"/>
      <c r="N223" s="236"/>
      <c r="O223" s="236"/>
      <c r="P223" s="236"/>
      <c r="Q223" s="236"/>
      <c r="R223" s="236"/>
      <c r="S223" s="236"/>
      <c r="T223" s="23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8" t="s">
        <v>133</v>
      </c>
      <c r="AU223" s="238" t="s">
        <v>90</v>
      </c>
      <c r="AV223" s="13" t="s">
        <v>90</v>
      </c>
      <c r="AW223" s="13" t="s">
        <v>36</v>
      </c>
      <c r="AX223" s="13" t="s">
        <v>80</v>
      </c>
      <c r="AY223" s="238" t="s">
        <v>124</v>
      </c>
    </row>
    <row r="224" s="13" customFormat="1">
      <c r="A224" s="13"/>
      <c r="B224" s="227"/>
      <c r="C224" s="228"/>
      <c r="D224" s="229" t="s">
        <v>133</v>
      </c>
      <c r="E224" s="230" t="s">
        <v>1</v>
      </c>
      <c r="F224" s="231" t="s">
        <v>316</v>
      </c>
      <c r="G224" s="228"/>
      <c r="H224" s="232">
        <v>-3</v>
      </c>
      <c r="I224" s="233"/>
      <c r="J224" s="228"/>
      <c r="K224" s="228"/>
      <c r="L224" s="234"/>
      <c r="M224" s="235"/>
      <c r="N224" s="236"/>
      <c r="O224" s="236"/>
      <c r="P224" s="236"/>
      <c r="Q224" s="236"/>
      <c r="R224" s="236"/>
      <c r="S224" s="236"/>
      <c r="T224" s="23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8" t="s">
        <v>133</v>
      </c>
      <c r="AU224" s="238" t="s">
        <v>90</v>
      </c>
      <c r="AV224" s="13" t="s">
        <v>90</v>
      </c>
      <c r="AW224" s="13" t="s">
        <v>36</v>
      </c>
      <c r="AX224" s="13" t="s">
        <v>80</v>
      </c>
      <c r="AY224" s="238" t="s">
        <v>124</v>
      </c>
    </row>
    <row r="225" s="15" customFormat="1">
      <c r="A225" s="15"/>
      <c r="B225" s="249"/>
      <c r="C225" s="250"/>
      <c r="D225" s="229" t="s">
        <v>133</v>
      </c>
      <c r="E225" s="251" t="s">
        <v>1</v>
      </c>
      <c r="F225" s="252" t="s">
        <v>151</v>
      </c>
      <c r="G225" s="250"/>
      <c r="H225" s="253">
        <v>37</v>
      </c>
      <c r="I225" s="254"/>
      <c r="J225" s="250"/>
      <c r="K225" s="250"/>
      <c r="L225" s="255"/>
      <c r="M225" s="256"/>
      <c r="N225" s="257"/>
      <c r="O225" s="257"/>
      <c r="P225" s="257"/>
      <c r="Q225" s="257"/>
      <c r="R225" s="257"/>
      <c r="S225" s="257"/>
      <c r="T225" s="258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59" t="s">
        <v>133</v>
      </c>
      <c r="AU225" s="259" t="s">
        <v>90</v>
      </c>
      <c r="AV225" s="15" t="s">
        <v>131</v>
      </c>
      <c r="AW225" s="15" t="s">
        <v>36</v>
      </c>
      <c r="AX225" s="15" t="s">
        <v>88</v>
      </c>
      <c r="AY225" s="259" t="s">
        <v>124</v>
      </c>
    </row>
    <row r="226" s="2" customFormat="1" ht="30" customHeight="1">
      <c r="A226" s="38"/>
      <c r="B226" s="39"/>
      <c r="C226" s="214" t="s">
        <v>317</v>
      </c>
      <c r="D226" s="214" t="s">
        <v>126</v>
      </c>
      <c r="E226" s="215" t="s">
        <v>318</v>
      </c>
      <c r="F226" s="216" t="s">
        <v>319</v>
      </c>
      <c r="G226" s="217" t="s">
        <v>129</v>
      </c>
      <c r="H226" s="218">
        <v>42</v>
      </c>
      <c r="I226" s="219"/>
      <c r="J226" s="220">
        <f>ROUND(I226*H226,2)</f>
        <v>0</v>
      </c>
      <c r="K226" s="216" t="s">
        <v>130</v>
      </c>
      <c r="L226" s="44"/>
      <c r="M226" s="221" t="s">
        <v>1</v>
      </c>
      <c r="N226" s="222" t="s">
        <v>45</v>
      </c>
      <c r="O226" s="91"/>
      <c r="P226" s="223">
        <f>O226*H226</f>
        <v>0</v>
      </c>
      <c r="Q226" s="223">
        <v>0</v>
      </c>
      <c r="R226" s="223">
        <f>Q226*H226</f>
        <v>0</v>
      </c>
      <c r="S226" s="223">
        <v>0.0080000000000000002</v>
      </c>
      <c r="T226" s="224">
        <f>S226*H226</f>
        <v>0.33600000000000002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5" t="s">
        <v>131</v>
      </c>
      <c r="AT226" s="225" t="s">
        <v>126</v>
      </c>
      <c r="AU226" s="225" t="s">
        <v>90</v>
      </c>
      <c r="AY226" s="17" t="s">
        <v>124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7" t="s">
        <v>88</v>
      </c>
      <c r="BK226" s="226">
        <f>ROUND(I226*H226,2)</f>
        <v>0</v>
      </c>
      <c r="BL226" s="17" t="s">
        <v>131</v>
      </c>
      <c r="BM226" s="225" t="s">
        <v>320</v>
      </c>
    </row>
    <row r="227" s="13" customFormat="1">
      <c r="A227" s="13"/>
      <c r="B227" s="227"/>
      <c r="C227" s="228"/>
      <c r="D227" s="229" t="s">
        <v>133</v>
      </c>
      <c r="E227" s="230" t="s">
        <v>1</v>
      </c>
      <c r="F227" s="231" t="s">
        <v>321</v>
      </c>
      <c r="G227" s="228"/>
      <c r="H227" s="232">
        <v>46</v>
      </c>
      <c r="I227" s="233"/>
      <c r="J227" s="228"/>
      <c r="K227" s="228"/>
      <c r="L227" s="234"/>
      <c r="M227" s="235"/>
      <c r="N227" s="236"/>
      <c r="O227" s="236"/>
      <c r="P227" s="236"/>
      <c r="Q227" s="236"/>
      <c r="R227" s="236"/>
      <c r="S227" s="236"/>
      <c r="T227" s="23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8" t="s">
        <v>133</v>
      </c>
      <c r="AU227" s="238" t="s">
        <v>90</v>
      </c>
      <c r="AV227" s="13" t="s">
        <v>90</v>
      </c>
      <c r="AW227" s="13" t="s">
        <v>36</v>
      </c>
      <c r="AX227" s="13" t="s">
        <v>80</v>
      </c>
      <c r="AY227" s="238" t="s">
        <v>124</v>
      </c>
    </row>
    <row r="228" s="13" customFormat="1">
      <c r="A228" s="13"/>
      <c r="B228" s="227"/>
      <c r="C228" s="228"/>
      <c r="D228" s="229" t="s">
        <v>133</v>
      </c>
      <c r="E228" s="230" t="s">
        <v>1</v>
      </c>
      <c r="F228" s="231" t="s">
        <v>322</v>
      </c>
      <c r="G228" s="228"/>
      <c r="H228" s="232">
        <v>-4</v>
      </c>
      <c r="I228" s="233"/>
      <c r="J228" s="228"/>
      <c r="K228" s="228"/>
      <c r="L228" s="234"/>
      <c r="M228" s="235"/>
      <c r="N228" s="236"/>
      <c r="O228" s="236"/>
      <c r="P228" s="236"/>
      <c r="Q228" s="236"/>
      <c r="R228" s="236"/>
      <c r="S228" s="236"/>
      <c r="T228" s="23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8" t="s">
        <v>133</v>
      </c>
      <c r="AU228" s="238" t="s">
        <v>90</v>
      </c>
      <c r="AV228" s="13" t="s">
        <v>90</v>
      </c>
      <c r="AW228" s="13" t="s">
        <v>36</v>
      </c>
      <c r="AX228" s="13" t="s">
        <v>80</v>
      </c>
      <c r="AY228" s="238" t="s">
        <v>124</v>
      </c>
    </row>
    <row r="229" s="15" customFormat="1">
      <c r="A229" s="15"/>
      <c r="B229" s="249"/>
      <c r="C229" s="250"/>
      <c r="D229" s="229" t="s">
        <v>133</v>
      </c>
      <c r="E229" s="251" t="s">
        <v>1</v>
      </c>
      <c r="F229" s="252" t="s">
        <v>151</v>
      </c>
      <c r="G229" s="250"/>
      <c r="H229" s="253">
        <v>42</v>
      </c>
      <c r="I229" s="254"/>
      <c r="J229" s="250"/>
      <c r="K229" s="250"/>
      <c r="L229" s="255"/>
      <c r="M229" s="256"/>
      <c r="N229" s="257"/>
      <c r="O229" s="257"/>
      <c r="P229" s="257"/>
      <c r="Q229" s="257"/>
      <c r="R229" s="257"/>
      <c r="S229" s="257"/>
      <c r="T229" s="258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59" t="s">
        <v>133</v>
      </c>
      <c r="AU229" s="259" t="s">
        <v>90</v>
      </c>
      <c r="AV229" s="15" t="s">
        <v>131</v>
      </c>
      <c r="AW229" s="15" t="s">
        <v>36</v>
      </c>
      <c r="AX229" s="15" t="s">
        <v>88</v>
      </c>
      <c r="AY229" s="259" t="s">
        <v>124</v>
      </c>
    </row>
    <row r="230" s="2" customFormat="1" ht="22.2" customHeight="1">
      <c r="A230" s="38"/>
      <c r="B230" s="39"/>
      <c r="C230" s="214" t="s">
        <v>323</v>
      </c>
      <c r="D230" s="214" t="s">
        <v>126</v>
      </c>
      <c r="E230" s="215" t="s">
        <v>324</v>
      </c>
      <c r="F230" s="216" t="s">
        <v>325</v>
      </c>
      <c r="G230" s="217" t="s">
        <v>166</v>
      </c>
      <c r="H230" s="218">
        <v>52.75</v>
      </c>
      <c r="I230" s="219"/>
      <c r="J230" s="220">
        <f>ROUND(I230*H230,2)</f>
        <v>0</v>
      </c>
      <c r="K230" s="216" t="s">
        <v>130</v>
      </c>
      <c r="L230" s="44"/>
      <c r="M230" s="221" t="s">
        <v>1</v>
      </c>
      <c r="N230" s="222" t="s">
        <v>45</v>
      </c>
      <c r="O230" s="91"/>
      <c r="P230" s="223">
        <f>O230*H230</f>
        <v>0</v>
      </c>
      <c r="Q230" s="223">
        <v>0</v>
      </c>
      <c r="R230" s="223">
        <f>Q230*H230</f>
        <v>0</v>
      </c>
      <c r="S230" s="223">
        <v>0.0092499999999999995</v>
      </c>
      <c r="T230" s="224">
        <f>S230*H230</f>
        <v>0.48793749999999997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5" t="s">
        <v>131</v>
      </c>
      <c r="AT230" s="225" t="s">
        <v>126</v>
      </c>
      <c r="AU230" s="225" t="s">
        <v>90</v>
      </c>
      <c r="AY230" s="17" t="s">
        <v>124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7" t="s">
        <v>88</v>
      </c>
      <c r="BK230" s="226">
        <f>ROUND(I230*H230,2)</f>
        <v>0</v>
      </c>
      <c r="BL230" s="17" t="s">
        <v>131</v>
      </c>
      <c r="BM230" s="225" t="s">
        <v>326</v>
      </c>
    </row>
    <row r="231" s="14" customFormat="1">
      <c r="A231" s="14"/>
      <c r="B231" s="239"/>
      <c r="C231" s="240"/>
      <c r="D231" s="229" t="s">
        <v>133</v>
      </c>
      <c r="E231" s="241" t="s">
        <v>1</v>
      </c>
      <c r="F231" s="242" t="s">
        <v>327</v>
      </c>
      <c r="G231" s="240"/>
      <c r="H231" s="241" t="s">
        <v>1</v>
      </c>
      <c r="I231" s="243"/>
      <c r="J231" s="240"/>
      <c r="K231" s="240"/>
      <c r="L231" s="244"/>
      <c r="M231" s="245"/>
      <c r="N231" s="246"/>
      <c r="O231" s="246"/>
      <c r="P231" s="246"/>
      <c r="Q231" s="246"/>
      <c r="R231" s="246"/>
      <c r="S231" s="246"/>
      <c r="T231" s="247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8" t="s">
        <v>133</v>
      </c>
      <c r="AU231" s="248" t="s">
        <v>90</v>
      </c>
      <c r="AV231" s="14" t="s">
        <v>88</v>
      </c>
      <c r="AW231" s="14" t="s">
        <v>36</v>
      </c>
      <c r="AX231" s="14" t="s">
        <v>80</v>
      </c>
      <c r="AY231" s="248" t="s">
        <v>124</v>
      </c>
    </row>
    <row r="232" s="13" customFormat="1">
      <c r="A232" s="13"/>
      <c r="B232" s="227"/>
      <c r="C232" s="228"/>
      <c r="D232" s="229" t="s">
        <v>133</v>
      </c>
      <c r="E232" s="230" t="s">
        <v>1</v>
      </c>
      <c r="F232" s="231" t="s">
        <v>328</v>
      </c>
      <c r="G232" s="228"/>
      <c r="H232" s="232">
        <v>2.5</v>
      </c>
      <c r="I232" s="233"/>
      <c r="J232" s="228"/>
      <c r="K232" s="228"/>
      <c r="L232" s="234"/>
      <c r="M232" s="235"/>
      <c r="N232" s="236"/>
      <c r="O232" s="236"/>
      <c r="P232" s="236"/>
      <c r="Q232" s="236"/>
      <c r="R232" s="236"/>
      <c r="S232" s="236"/>
      <c r="T232" s="23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8" t="s">
        <v>133</v>
      </c>
      <c r="AU232" s="238" t="s">
        <v>90</v>
      </c>
      <c r="AV232" s="13" t="s">
        <v>90</v>
      </c>
      <c r="AW232" s="13" t="s">
        <v>36</v>
      </c>
      <c r="AX232" s="13" t="s">
        <v>80</v>
      </c>
      <c r="AY232" s="238" t="s">
        <v>124</v>
      </c>
    </row>
    <row r="233" s="13" customFormat="1">
      <c r="A233" s="13"/>
      <c r="B233" s="227"/>
      <c r="C233" s="228"/>
      <c r="D233" s="229" t="s">
        <v>133</v>
      </c>
      <c r="E233" s="230" t="s">
        <v>1</v>
      </c>
      <c r="F233" s="231" t="s">
        <v>329</v>
      </c>
      <c r="G233" s="228"/>
      <c r="H233" s="232">
        <v>39.100000000000001</v>
      </c>
      <c r="I233" s="233"/>
      <c r="J233" s="228"/>
      <c r="K233" s="228"/>
      <c r="L233" s="234"/>
      <c r="M233" s="235"/>
      <c r="N233" s="236"/>
      <c r="O233" s="236"/>
      <c r="P233" s="236"/>
      <c r="Q233" s="236"/>
      <c r="R233" s="236"/>
      <c r="S233" s="236"/>
      <c r="T233" s="23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8" t="s">
        <v>133</v>
      </c>
      <c r="AU233" s="238" t="s">
        <v>90</v>
      </c>
      <c r="AV233" s="13" t="s">
        <v>90</v>
      </c>
      <c r="AW233" s="13" t="s">
        <v>36</v>
      </c>
      <c r="AX233" s="13" t="s">
        <v>80</v>
      </c>
      <c r="AY233" s="238" t="s">
        <v>124</v>
      </c>
    </row>
    <row r="234" s="13" customFormat="1">
      <c r="A234" s="13"/>
      <c r="B234" s="227"/>
      <c r="C234" s="228"/>
      <c r="D234" s="229" t="s">
        <v>133</v>
      </c>
      <c r="E234" s="230" t="s">
        <v>1</v>
      </c>
      <c r="F234" s="231" t="s">
        <v>330</v>
      </c>
      <c r="G234" s="228"/>
      <c r="H234" s="232">
        <v>11.15</v>
      </c>
      <c r="I234" s="233"/>
      <c r="J234" s="228"/>
      <c r="K234" s="228"/>
      <c r="L234" s="234"/>
      <c r="M234" s="235"/>
      <c r="N234" s="236"/>
      <c r="O234" s="236"/>
      <c r="P234" s="236"/>
      <c r="Q234" s="236"/>
      <c r="R234" s="236"/>
      <c r="S234" s="236"/>
      <c r="T234" s="23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8" t="s">
        <v>133</v>
      </c>
      <c r="AU234" s="238" t="s">
        <v>90</v>
      </c>
      <c r="AV234" s="13" t="s">
        <v>90</v>
      </c>
      <c r="AW234" s="13" t="s">
        <v>36</v>
      </c>
      <c r="AX234" s="13" t="s">
        <v>80</v>
      </c>
      <c r="AY234" s="238" t="s">
        <v>124</v>
      </c>
    </row>
    <row r="235" s="15" customFormat="1">
      <c r="A235" s="15"/>
      <c r="B235" s="249"/>
      <c r="C235" s="250"/>
      <c r="D235" s="229" t="s">
        <v>133</v>
      </c>
      <c r="E235" s="251" t="s">
        <v>1</v>
      </c>
      <c r="F235" s="252" t="s">
        <v>151</v>
      </c>
      <c r="G235" s="250"/>
      <c r="H235" s="253">
        <v>52.75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59" t="s">
        <v>133</v>
      </c>
      <c r="AU235" s="259" t="s">
        <v>90</v>
      </c>
      <c r="AV235" s="15" t="s">
        <v>131</v>
      </c>
      <c r="AW235" s="15" t="s">
        <v>36</v>
      </c>
      <c r="AX235" s="15" t="s">
        <v>88</v>
      </c>
      <c r="AY235" s="259" t="s">
        <v>124</v>
      </c>
    </row>
    <row r="236" s="2" customFormat="1" ht="22.2" customHeight="1">
      <c r="A236" s="38"/>
      <c r="B236" s="39"/>
      <c r="C236" s="214" t="s">
        <v>331</v>
      </c>
      <c r="D236" s="214" t="s">
        <v>126</v>
      </c>
      <c r="E236" s="215" t="s">
        <v>332</v>
      </c>
      <c r="F236" s="216" t="s">
        <v>333</v>
      </c>
      <c r="G236" s="217" t="s">
        <v>129</v>
      </c>
      <c r="H236" s="218">
        <v>1</v>
      </c>
      <c r="I236" s="219"/>
      <c r="J236" s="220">
        <f>ROUND(I236*H236,2)</f>
        <v>0</v>
      </c>
      <c r="K236" s="216" t="s">
        <v>130</v>
      </c>
      <c r="L236" s="44"/>
      <c r="M236" s="221" t="s">
        <v>1</v>
      </c>
      <c r="N236" s="222" t="s">
        <v>45</v>
      </c>
      <c r="O236" s="91"/>
      <c r="P236" s="223">
        <f>O236*H236</f>
        <v>0</v>
      </c>
      <c r="Q236" s="223">
        <v>0</v>
      </c>
      <c r="R236" s="223">
        <f>Q236*H236</f>
        <v>0</v>
      </c>
      <c r="S236" s="223">
        <v>0.20999999999999999</v>
      </c>
      <c r="T236" s="224">
        <f>S236*H236</f>
        <v>0.20999999999999999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5" t="s">
        <v>131</v>
      </c>
      <c r="AT236" s="225" t="s">
        <v>126</v>
      </c>
      <c r="AU236" s="225" t="s">
        <v>90</v>
      </c>
      <c r="AY236" s="17" t="s">
        <v>124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7" t="s">
        <v>88</v>
      </c>
      <c r="BK236" s="226">
        <f>ROUND(I236*H236,2)</f>
        <v>0</v>
      </c>
      <c r="BL236" s="17" t="s">
        <v>131</v>
      </c>
      <c r="BM236" s="225" t="s">
        <v>334</v>
      </c>
    </row>
    <row r="237" s="13" customFormat="1">
      <c r="A237" s="13"/>
      <c r="B237" s="227"/>
      <c r="C237" s="228"/>
      <c r="D237" s="229" t="s">
        <v>133</v>
      </c>
      <c r="E237" s="230" t="s">
        <v>1</v>
      </c>
      <c r="F237" s="231" t="s">
        <v>335</v>
      </c>
      <c r="G237" s="228"/>
      <c r="H237" s="232">
        <v>1</v>
      </c>
      <c r="I237" s="233"/>
      <c r="J237" s="228"/>
      <c r="K237" s="228"/>
      <c r="L237" s="234"/>
      <c r="M237" s="235"/>
      <c r="N237" s="236"/>
      <c r="O237" s="236"/>
      <c r="P237" s="236"/>
      <c r="Q237" s="236"/>
      <c r="R237" s="236"/>
      <c r="S237" s="236"/>
      <c r="T237" s="23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8" t="s">
        <v>133</v>
      </c>
      <c r="AU237" s="238" t="s">
        <v>90</v>
      </c>
      <c r="AV237" s="13" t="s">
        <v>90</v>
      </c>
      <c r="AW237" s="13" t="s">
        <v>36</v>
      </c>
      <c r="AX237" s="13" t="s">
        <v>88</v>
      </c>
      <c r="AY237" s="238" t="s">
        <v>124</v>
      </c>
    </row>
    <row r="238" s="2" customFormat="1" ht="22.2" customHeight="1">
      <c r="A238" s="38"/>
      <c r="B238" s="39"/>
      <c r="C238" s="214" t="s">
        <v>336</v>
      </c>
      <c r="D238" s="214" t="s">
        <v>126</v>
      </c>
      <c r="E238" s="215" t="s">
        <v>337</v>
      </c>
      <c r="F238" s="216" t="s">
        <v>338</v>
      </c>
      <c r="G238" s="217" t="s">
        <v>129</v>
      </c>
      <c r="H238" s="218">
        <v>1</v>
      </c>
      <c r="I238" s="219"/>
      <c r="J238" s="220">
        <f>ROUND(I238*H238,2)</f>
        <v>0</v>
      </c>
      <c r="K238" s="216" t="s">
        <v>130</v>
      </c>
      <c r="L238" s="44"/>
      <c r="M238" s="221" t="s">
        <v>1</v>
      </c>
      <c r="N238" s="222" t="s">
        <v>45</v>
      </c>
      <c r="O238" s="91"/>
      <c r="P238" s="223">
        <f>O238*H238</f>
        <v>0</v>
      </c>
      <c r="Q238" s="223">
        <v>0</v>
      </c>
      <c r="R238" s="223">
        <f>Q238*H238</f>
        <v>0</v>
      </c>
      <c r="S238" s="223">
        <v>0.28499999999999998</v>
      </c>
      <c r="T238" s="224">
        <f>S238*H238</f>
        <v>0.28499999999999998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25" t="s">
        <v>131</v>
      </c>
      <c r="AT238" s="225" t="s">
        <v>126</v>
      </c>
      <c r="AU238" s="225" t="s">
        <v>90</v>
      </c>
      <c r="AY238" s="17" t="s">
        <v>124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7" t="s">
        <v>88</v>
      </c>
      <c r="BK238" s="226">
        <f>ROUND(I238*H238,2)</f>
        <v>0</v>
      </c>
      <c r="BL238" s="17" t="s">
        <v>131</v>
      </c>
      <c r="BM238" s="225" t="s">
        <v>339</v>
      </c>
    </row>
    <row r="239" s="13" customFormat="1">
      <c r="A239" s="13"/>
      <c r="B239" s="227"/>
      <c r="C239" s="228"/>
      <c r="D239" s="229" t="s">
        <v>133</v>
      </c>
      <c r="E239" s="230" t="s">
        <v>1</v>
      </c>
      <c r="F239" s="231" t="s">
        <v>340</v>
      </c>
      <c r="G239" s="228"/>
      <c r="H239" s="232">
        <v>1</v>
      </c>
      <c r="I239" s="233"/>
      <c r="J239" s="228"/>
      <c r="K239" s="228"/>
      <c r="L239" s="234"/>
      <c r="M239" s="235"/>
      <c r="N239" s="236"/>
      <c r="O239" s="236"/>
      <c r="P239" s="236"/>
      <c r="Q239" s="236"/>
      <c r="R239" s="236"/>
      <c r="S239" s="236"/>
      <c r="T239" s="23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8" t="s">
        <v>133</v>
      </c>
      <c r="AU239" s="238" t="s">
        <v>90</v>
      </c>
      <c r="AV239" s="13" t="s">
        <v>90</v>
      </c>
      <c r="AW239" s="13" t="s">
        <v>36</v>
      </c>
      <c r="AX239" s="13" t="s">
        <v>88</v>
      </c>
      <c r="AY239" s="238" t="s">
        <v>124</v>
      </c>
    </row>
    <row r="240" s="12" customFormat="1" ht="22.8" customHeight="1">
      <c r="A240" s="12"/>
      <c r="B240" s="198"/>
      <c r="C240" s="199"/>
      <c r="D240" s="200" t="s">
        <v>79</v>
      </c>
      <c r="E240" s="212" t="s">
        <v>341</v>
      </c>
      <c r="F240" s="212" t="s">
        <v>342</v>
      </c>
      <c r="G240" s="199"/>
      <c r="H240" s="199"/>
      <c r="I240" s="202"/>
      <c r="J240" s="213">
        <f>BK240</f>
        <v>0</v>
      </c>
      <c r="K240" s="199"/>
      <c r="L240" s="204"/>
      <c r="M240" s="205"/>
      <c r="N240" s="206"/>
      <c r="O240" s="206"/>
      <c r="P240" s="207">
        <f>SUM(P241:P250)</f>
        <v>0</v>
      </c>
      <c r="Q240" s="206"/>
      <c r="R240" s="207">
        <f>SUM(R241:R250)</f>
        <v>0</v>
      </c>
      <c r="S240" s="206"/>
      <c r="T240" s="208">
        <f>SUM(T241:T250)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88</v>
      </c>
      <c r="AT240" s="210" t="s">
        <v>79</v>
      </c>
      <c r="AU240" s="210" t="s">
        <v>88</v>
      </c>
      <c r="AY240" s="209" t="s">
        <v>124</v>
      </c>
      <c r="BK240" s="211">
        <f>SUM(BK241:BK250)</f>
        <v>0</v>
      </c>
    </row>
    <row r="241" s="2" customFormat="1" ht="34.8" customHeight="1">
      <c r="A241" s="38"/>
      <c r="B241" s="39"/>
      <c r="C241" s="214" t="s">
        <v>343</v>
      </c>
      <c r="D241" s="214" t="s">
        <v>126</v>
      </c>
      <c r="E241" s="215" t="s">
        <v>344</v>
      </c>
      <c r="F241" s="216" t="s">
        <v>345</v>
      </c>
      <c r="G241" s="217" t="s">
        <v>283</v>
      </c>
      <c r="H241" s="218">
        <v>19.507000000000001</v>
      </c>
      <c r="I241" s="219"/>
      <c r="J241" s="220">
        <f>ROUND(I241*H241,2)</f>
        <v>0</v>
      </c>
      <c r="K241" s="216" t="s">
        <v>130</v>
      </c>
      <c r="L241" s="44"/>
      <c r="M241" s="221" t="s">
        <v>1</v>
      </c>
      <c r="N241" s="222" t="s">
        <v>45</v>
      </c>
      <c r="O241" s="91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25" t="s">
        <v>131</v>
      </c>
      <c r="AT241" s="225" t="s">
        <v>126</v>
      </c>
      <c r="AU241" s="225" t="s">
        <v>90</v>
      </c>
      <c r="AY241" s="17" t="s">
        <v>124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7" t="s">
        <v>88</v>
      </c>
      <c r="BK241" s="226">
        <f>ROUND(I241*H241,2)</f>
        <v>0</v>
      </c>
      <c r="BL241" s="17" t="s">
        <v>131</v>
      </c>
      <c r="BM241" s="225" t="s">
        <v>346</v>
      </c>
    </row>
    <row r="242" s="2" customFormat="1" ht="30" customHeight="1">
      <c r="A242" s="38"/>
      <c r="B242" s="39"/>
      <c r="C242" s="214" t="s">
        <v>347</v>
      </c>
      <c r="D242" s="214" t="s">
        <v>126</v>
      </c>
      <c r="E242" s="215" t="s">
        <v>348</v>
      </c>
      <c r="F242" s="216" t="s">
        <v>349</v>
      </c>
      <c r="G242" s="217" t="s">
        <v>283</v>
      </c>
      <c r="H242" s="218">
        <v>19.507000000000001</v>
      </c>
      <c r="I242" s="219"/>
      <c r="J242" s="220">
        <f>ROUND(I242*H242,2)</f>
        <v>0</v>
      </c>
      <c r="K242" s="216" t="s">
        <v>130</v>
      </c>
      <c r="L242" s="44"/>
      <c r="M242" s="221" t="s">
        <v>1</v>
      </c>
      <c r="N242" s="222" t="s">
        <v>45</v>
      </c>
      <c r="O242" s="91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4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25" t="s">
        <v>131</v>
      </c>
      <c r="AT242" s="225" t="s">
        <v>126</v>
      </c>
      <c r="AU242" s="225" t="s">
        <v>90</v>
      </c>
      <c r="AY242" s="17" t="s">
        <v>124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7" t="s">
        <v>88</v>
      </c>
      <c r="BK242" s="226">
        <f>ROUND(I242*H242,2)</f>
        <v>0</v>
      </c>
      <c r="BL242" s="17" t="s">
        <v>131</v>
      </c>
      <c r="BM242" s="225" t="s">
        <v>350</v>
      </c>
    </row>
    <row r="243" s="2" customFormat="1" ht="40.2" customHeight="1">
      <c r="A243" s="38"/>
      <c r="B243" s="39"/>
      <c r="C243" s="214" t="s">
        <v>351</v>
      </c>
      <c r="D243" s="214" t="s">
        <v>126</v>
      </c>
      <c r="E243" s="215" t="s">
        <v>352</v>
      </c>
      <c r="F243" s="216" t="s">
        <v>353</v>
      </c>
      <c r="G243" s="217" t="s">
        <v>283</v>
      </c>
      <c r="H243" s="218">
        <v>175.56299999999999</v>
      </c>
      <c r="I243" s="219"/>
      <c r="J243" s="220">
        <f>ROUND(I243*H243,2)</f>
        <v>0</v>
      </c>
      <c r="K243" s="216" t="s">
        <v>354</v>
      </c>
      <c r="L243" s="44"/>
      <c r="M243" s="221" t="s">
        <v>1</v>
      </c>
      <c r="N243" s="222" t="s">
        <v>45</v>
      </c>
      <c r="O243" s="91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5" t="s">
        <v>131</v>
      </c>
      <c r="AT243" s="225" t="s">
        <v>126</v>
      </c>
      <c r="AU243" s="225" t="s">
        <v>90</v>
      </c>
      <c r="AY243" s="17" t="s">
        <v>124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7" t="s">
        <v>88</v>
      </c>
      <c r="BK243" s="226">
        <f>ROUND(I243*H243,2)</f>
        <v>0</v>
      </c>
      <c r="BL243" s="17" t="s">
        <v>131</v>
      </c>
      <c r="BM243" s="225" t="s">
        <v>355</v>
      </c>
    </row>
    <row r="244" s="13" customFormat="1">
      <c r="A244" s="13"/>
      <c r="B244" s="227"/>
      <c r="C244" s="228"/>
      <c r="D244" s="229" t="s">
        <v>133</v>
      </c>
      <c r="E244" s="228"/>
      <c r="F244" s="231" t="s">
        <v>356</v>
      </c>
      <c r="G244" s="228"/>
      <c r="H244" s="232">
        <v>175.56299999999999</v>
      </c>
      <c r="I244" s="233"/>
      <c r="J244" s="228"/>
      <c r="K244" s="228"/>
      <c r="L244" s="234"/>
      <c r="M244" s="235"/>
      <c r="N244" s="236"/>
      <c r="O244" s="236"/>
      <c r="P244" s="236"/>
      <c r="Q244" s="236"/>
      <c r="R244" s="236"/>
      <c r="S244" s="236"/>
      <c r="T244" s="23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8" t="s">
        <v>133</v>
      </c>
      <c r="AU244" s="238" t="s">
        <v>90</v>
      </c>
      <c r="AV244" s="13" t="s">
        <v>90</v>
      </c>
      <c r="AW244" s="13" t="s">
        <v>4</v>
      </c>
      <c r="AX244" s="13" t="s">
        <v>88</v>
      </c>
      <c r="AY244" s="238" t="s">
        <v>124</v>
      </c>
    </row>
    <row r="245" s="2" customFormat="1" ht="34.8" customHeight="1">
      <c r="A245" s="38"/>
      <c r="B245" s="39"/>
      <c r="C245" s="214" t="s">
        <v>357</v>
      </c>
      <c r="D245" s="214" t="s">
        <v>126</v>
      </c>
      <c r="E245" s="215" t="s">
        <v>358</v>
      </c>
      <c r="F245" s="216" t="s">
        <v>359</v>
      </c>
      <c r="G245" s="217" t="s">
        <v>283</v>
      </c>
      <c r="H245" s="218">
        <v>5.8520000000000003</v>
      </c>
      <c r="I245" s="219"/>
      <c r="J245" s="220">
        <f>ROUND(I245*H245,2)</f>
        <v>0</v>
      </c>
      <c r="K245" s="216" t="s">
        <v>130</v>
      </c>
      <c r="L245" s="44"/>
      <c r="M245" s="221" t="s">
        <v>1</v>
      </c>
      <c r="N245" s="222" t="s">
        <v>45</v>
      </c>
      <c r="O245" s="91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5" t="s">
        <v>131</v>
      </c>
      <c r="AT245" s="225" t="s">
        <v>126</v>
      </c>
      <c r="AU245" s="225" t="s">
        <v>90</v>
      </c>
      <c r="AY245" s="17" t="s">
        <v>124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7" t="s">
        <v>88</v>
      </c>
      <c r="BK245" s="226">
        <f>ROUND(I245*H245,2)</f>
        <v>0</v>
      </c>
      <c r="BL245" s="17" t="s">
        <v>131</v>
      </c>
      <c r="BM245" s="225" t="s">
        <v>360</v>
      </c>
    </row>
    <row r="246" s="13" customFormat="1">
      <c r="A246" s="13"/>
      <c r="B246" s="227"/>
      <c r="C246" s="228"/>
      <c r="D246" s="229" t="s">
        <v>133</v>
      </c>
      <c r="E246" s="230" t="s">
        <v>1</v>
      </c>
      <c r="F246" s="231" t="s">
        <v>361</v>
      </c>
      <c r="G246" s="228"/>
      <c r="H246" s="232">
        <v>5.8520000000000003</v>
      </c>
      <c r="I246" s="233"/>
      <c r="J246" s="228"/>
      <c r="K246" s="228"/>
      <c r="L246" s="234"/>
      <c r="M246" s="235"/>
      <c r="N246" s="236"/>
      <c r="O246" s="236"/>
      <c r="P246" s="236"/>
      <c r="Q246" s="236"/>
      <c r="R246" s="236"/>
      <c r="S246" s="236"/>
      <c r="T246" s="23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8" t="s">
        <v>133</v>
      </c>
      <c r="AU246" s="238" t="s">
        <v>90</v>
      </c>
      <c r="AV246" s="13" t="s">
        <v>90</v>
      </c>
      <c r="AW246" s="13" t="s">
        <v>36</v>
      </c>
      <c r="AX246" s="13" t="s">
        <v>88</v>
      </c>
      <c r="AY246" s="238" t="s">
        <v>124</v>
      </c>
    </row>
    <row r="247" s="2" customFormat="1" ht="40.2" customHeight="1">
      <c r="A247" s="38"/>
      <c r="B247" s="39"/>
      <c r="C247" s="214" t="s">
        <v>362</v>
      </c>
      <c r="D247" s="214" t="s">
        <v>126</v>
      </c>
      <c r="E247" s="215" t="s">
        <v>363</v>
      </c>
      <c r="F247" s="216" t="s">
        <v>364</v>
      </c>
      <c r="G247" s="217" t="s">
        <v>283</v>
      </c>
      <c r="H247" s="218">
        <v>1.9510000000000001</v>
      </c>
      <c r="I247" s="219"/>
      <c r="J247" s="220">
        <f>ROUND(I247*H247,2)</f>
        <v>0</v>
      </c>
      <c r="K247" s="216" t="s">
        <v>130</v>
      </c>
      <c r="L247" s="44"/>
      <c r="M247" s="221" t="s">
        <v>1</v>
      </c>
      <c r="N247" s="222" t="s">
        <v>45</v>
      </c>
      <c r="O247" s="91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5" t="s">
        <v>131</v>
      </c>
      <c r="AT247" s="225" t="s">
        <v>126</v>
      </c>
      <c r="AU247" s="225" t="s">
        <v>90</v>
      </c>
      <c r="AY247" s="17" t="s">
        <v>124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7" t="s">
        <v>88</v>
      </c>
      <c r="BK247" s="226">
        <f>ROUND(I247*H247,2)</f>
        <v>0</v>
      </c>
      <c r="BL247" s="17" t="s">
        <v>131</v>
      </c>
      <c r="BM247" s="225" t="s">
        <v>365</v>
      </c>
    </row>
    <row r="248" s="13" customFormat="1">
      <c r="A248" s="13"/>
      <c r="B248" s="227"/>
      <c r="C248" s="228"/>
      <c r="D248" s="229" t="s">
        <v>133</v>
      </c>
      <c r="E248" s="230" t="s">
        <v>1</v>
      </c>
      <c r="F248" s="231" t="s">
        <v>366</v>
      </c>
      <c r="G248" s="228"/>
      <c r="H248" s="232">
        <v>1.9510000000000001</v>
      </c>
      <c r="I248" s="233"/>
      <c r="J248" s="228"/>
      <c r="K248" s="228"/>
      <c r="L248" s="234"/>
      <c r="M248" s="235"/>
      <c r="N248" s="236"/>
      <c r="O248" s="236"/>
      <c r="P248" s="236"/>
      <c r="Q248" s="236"/>
      <c r="R248" s="236"/>
      <c r="S248" s="236"/>
      <c r="T248" s="237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8" t="s">
        <v>133</v>
      </c>
      <c r="AU248" s="238" t="s">
        <v>90</v>
      </c>
      <c r="AV248" s="13" t="s">
        <v>90</v>
      </c>
      <c r="AW248" s="13" t="s">
        <v>36</v>
      </c>
      <c r="AX248" s="13" t="s">
        <v>88</v>
      </c>
      <c r="AY248" s="238" t="s">
        <v>124</v>
      </c>
    </row>
    <row r="249" s="2" customFormat="1" ht="40.2" customHeight="1">
      <c r="A249" s="38"/>
      <c r="B249" s="39"/>
      <c r="C249" s="214" t="s">
        <v>367</v>
      </c>
      <c r="D249" s="214" t="s">
        <v>126</v>
      </c>
      <c r="E249" s="215" t="s">
        <v>368</v>
      </c>
      <c r="F249" s="216" t="s">
        <v>369</v>
      </c>
      <c r="G249" s="217" t="s">
        <v>283</v>
      </c>
      <c r="H249" s="218">
        <v>11.704000000000001</v>
      </c>
      <c r="I249" s="219"/>
      <c r="J249" s="220">
        <f>ROUND(I249*H249,2)</f>
        <v>0</v>
      </c>
      <c r="K249" s="216" t="s">
        <v>130</v>
      </c>
      <c r="L249" s="44"/>
      <c r="M249" s="221" t="s">
        <v>1</v>
      </c>
      <c r="N249" s="222" t="s">
        <v>45</v>
      </c>
      <c r="O249" s="91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25" t="s">
        <v>131</v>
      </c>
      <c r="AT249" s="225" t="s">
        <v>126</v>
      </c>
      <c r="AU249" s="225" t="s">
        <v>90</v>
      </c>
      <c r="AY249" s="17" t="s">
        <v>124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7" t="s">
        <v>88</v>
      </c>
      <c r="BK249" s="226">
        <f>ROUND(I249*H249,2)</f>
        <v>0</v>
      </c>
      <c r="BL249" s="17" t="s">
        <v>131</v>
      </c>
      <c r="BM249" s="225" t="s">
        <v>370</v>
      </c>
    </row>
    <row r="250" s="13" customFormat="1">
      <c r="A250" s="13"/>
      <c r="B250" s="227"/>
      <c r="C250" s="228"/>
      <c r="D250" s="229" t="s">
        <v>133</v>
      </c>
      <c r="E250" s="230" t="s">
        <v>1</v>
      </c>
      <c r="F250" s="231" t="s">
        <v>371</v>
      </c>
      <c r="G250" s="228"/>
      <c r="H250" s="232">
        <v>11.704000000000001</v>
      </c>
      <c r="I250" s="233"/>
      <c r="J250" s="228"/>
      <c r="K250" s="228"/>
      <c r="L250" s="234"/>
      <c r="M250" s="235"/>
      <c r="N250" s="236"/>
      <c r="O250" s="236"/>
      <c r="P250" s="236"/>
      <c r="Q250" s="236"/>
      <c r="R250" s="236"/>
      <c r="S250" s="236"/>
      <c r="T250" s="23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8" t="s">
        <v>133</v>
      </c>
      <c r="AU250" s="238" t="s">
        <v>90</v>
      </c>
      <c r="AV250" s="13" t="s">
        <v>90</v>
      </c>
      <c r="AW250" s="13" t="s">
        <v>36</v>
      </c>
      <c r="AX250" s="13" t="s">
        <v>88</v>
      </c>
      <c r="AY250" s="238" t="s">
        <v>124</v>
      </c>
    </row>
    <row r="251" s="12" customFormat="1" ht="22.8" customHeight="1">
      <c r="A251" s="12"/>
      <c r="B251" s="198"/>
      <c r="C251" s="199"/>
      <c r="D251" s="200" t="s">
        <v>79</v>
      </c>
      <c r="E251" s="212" t="s">
        <v>372</v>
      </c>
      <c r="F251" s="212" t="s">
        <v>373</v>
      </c>
      <c r="G251" s="199"/>
      <c r="H251" s="199"/>
      <c r="I251" s="202"/>
      <c r="J251" s="213">
        <f>BK251</f>
        <v>0</v>
      </c>
      <c r="K251" s="199"/>
      <c r="L251" s="204"/>
      <c r="M251" s="205"/>
      <c r="N251" s="206"/>
      <c r="O251" s="206"/>
      <c r="P251" s="207">
        <f>P252</f>
        <v>0</v>
      </c>
      <c r="Q251" s="206"/>
      <c r="R251" s="207">
        <f>R252</f>
        <v>0</v>
      </c>
      <c r="S251" s="206"/>
      <c r="T251" s="208">
        <f>T252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09" t="s">
        <v>88</v>
      </c>
      <c r="AT251" s="210" t="s">
        <v>79</v>
      </c>
      <c r="AU251" s="210" t="s">
        <v>88</v>
      </c>
      <c r="AY251" s="209" t="s">
        <v>124</v>
      </c>
      <c r="BK251" s="211">
        <f>BK252</f>
        <v>0</v>
      </c>
    </row>
    <row r="252" s="2" customFormat="1" ht="45" customHeight="1">
      <c r="A252" s="38"/>
      <c r="B252" s="39"/>
      <c r="C252" s="214" t="s">
        <v>374</v>
      </c>
      <c r="D252" s="214" t="s">
        <v>126</v>
      </c>
      <c r="E252" s="215" t="s">
        <v>375</v>
      </c>
      <c r="F252" s="216" t="s">
        <v>376</v>
      </c>
      <c r="G252" s="217" t="s">
        <v>283</v>
      </c>
      <c r="H252" s="218">
        <v>39.095999999999997</v>
      </c>
      <c r="I252" s="219"/>
      <c r="J252" s="220">
        <f>ROUND(I252*H252,2)</f>
        <v>0</v>
      </c>
      <c r="K252" s="216" t="s">
        <v>130</v>
      </c>
      <c r="L252" s="44"/>
      <c r="M252" s="221" t="s">
        <v>1</v>
      </c>
      <c r="N252" s="222" t="s">
        <v>45</v>
      </c>
      <c r="O252" s="91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25" t="s">
        <v>131</v>
      </c>
      <c r="AT252" s="225" t="s">
        <v>126</v>
      </c>
      <c r="AU252" s="225" t="s">
        <v>90</v>
      </c>
      <c r="AY252" s="17" t="s">
        <v>124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7" t="s">
        <v>88</v>
      </c>
      <c r="BK252" s="226">
        <f>ROUND(I252*H252,2)</f>
        <v>0</v>
      </c>
      <c r="BL252" s="17" t="s">
        <v>131</v>
      </c>
      <c r="BM252" s="225" t="s">
        <v>377</v>
      </c>
    </row>
    <row r="253" s="12" customFormat="1" ht="25.92" customHeight="1">
      <c r="A253" s="12"/>
      <c r="B253" s="198"/>
      <c r="C253" s="199"/>
      <c r="D253" s="200" t="s">
        <v>79</v>
      </c>
      <c r="E253" s="201" t="s">
        <v>378</v>
      </c>
      <c r="F253" s="201" t="s">
        <v>379</v>
      </c>
      <c r="G253" s="199"/>
      <c r="H253" s="199"/>
      <c r="I253" s="202"/>
      <c r="J253" s="203">
        <f>BK253</f>
        <v>0</v>
      </c>
      <c r="K253" s="199"/>
      <c r="L253" s="204"/>
      <c r="M253" s="205"/>
      <c r="N253" s="206"/>
      <c r="O253" s="206"/>
      <c r="P253" s="207">
        <f>P254</f>
        <v>0</v>
      </c>
      <c r="Q253" s="206"/>
      <c r="R253" s="207">
        <f>R254</f>
        <v>0</v>
      </c>
      <c r="S253" s="206"/>
      <c r="T253" s="208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09" t="s">
        <v>138</v>
      </c>
      <c r="AT253" s="210" t="s">
        <v>79</v>
      </c>
      <c r="AU253" s="210" t="s">
        <v>80</v>
      </c>
      <c r="AY253" s="209" t="s">
        <v>124</v>
      </c>
      <c r="BK253" s="211">
        <f>BK254</f>
        <v>0</v>
      </c>
    </row>
    <row r="254" s="12" customFormat="1" ht="22.8" customHeight="1">
      <c r="A254" s="12"/>
      <c r="B254" s="198"/>
      <c r="C254" s="199"/>
      <c r="D254" s="200" t="s">
        <v>79</v>
      </c>
      <c r="E254" s="212" t="s">
        <v>380</v>
      </c>
      <c r="F254" s="212" t="s">
        <v>381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SUM(P255:P256)</f>
        <v>0</v>
      </c>
      <c r="Q254" s="206"/>
      <c r="R254" s="207">
        <f>SUM(R255:R256)</f>
        <v>0</v>
      </c>
      <c r="S254" s="206"/>
      <c r="T254" s="208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138</v>
      </c>
      <c r="AT254" s="210" t="s">
        <v>79</v>
      </c>
      <c r="AU254" s="210" t="s">
        <v>88</v>
      </c>
      <c r="AY254" s="209" t="s">
        <v>124</v>
      </c>
      <c r="BK254" s="211">
        <f>SUM(BK255:BK256)</f>
        <v>0</v>
      </c>
    </row>
    <row r="255" s="2" customFormat="1" ht="22.2" customHeight="1">
      <c r="A255" s="38"/>
      <c r="B255" s="39"/>
      <c r="C255" s="214" t="s">
        <v>382</v>
      </c>
      <c r="D255" s="214" t="s">
        <v>126</v>
      </c>
      <c r="E255" s="215" t="s">
        <v>383</v>
      </c>
      <c r="F255" s="216" t="s">
        <v>384</v>
      </c>
      <c r="G255" s="217" t="s">
        <v>385</v>
      </c>
      <c r="H255" s="218">
        <v>0.024</v>
      </c>
      <c r="I255" s="219"/>
      <c r="J255" s="220">
        <f>ROUND(I255*H255,2)</f>
        <v>0</v>
      </c>
      <c r="K255" s="216" t="s">
        <v>386</v>
      </c>
      <c r="L255" s="44"/>
      <c r="M255" s="221" t="s">
        <v>1</v>
      </c>
      <c r="N255" s="222" t="s">
        <v>45</v>
      </c>
      <c r="O255" s="91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5" t="s">
        <v>387</v>
      </c>
      <c r="AT255" s="225" t="s">
        <v>126</v>
      </c>
      <c r="AU255" s="225" t="s">
        <v>90</v>
      </c>
      <c r="AY255" s="17" t="s">
        <v>124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7" t="s">
        <v>88</v>
      </c>
      <c r="BK255" s="226">
        <f>ROUND(I255*H255,2)</f>
        <v>0</v>
      </c>
      <c r="BL255" s="17" t="s">
        <v>387</v>
      </c>
      <c r="BM255" s="225" t="s">
        <v>388</v>
      </c>
    </row>
    <row r="256" s="13" customFormat="1">
      <c r="A256" s="13"/>
      <c r="B256" s="227"/>
      <c r="C256" s="228"/>
      <c r="D256" s="229" t="s">
        <v>133</v>
      </c>
      <c r="E256" s="230" t="s">
        <v>1</v>
      </c>
      <c r="F256" s="231" t="s">
        <v>389</v>
      </c>
      <c r="G256" s="228"/>
      <c r="H256" s="232">
        <v>0.024</v>
      </c>
      <c r="I256" s="233"/>
      <c r="J256" s="228"/>
      <c r="K256" s="228"/>
      <c r="L256" s="234"/>
      <c r="M256" s="270"/>
      <c r="N256" s="271"/>
      <c r="O256" s="271"/>
      <c r="P256" s="271"/>
      <c r="Q256" s="271"/>
      <c r="R256" s="271"/>
      <c r="S256" s="271"/>
      <c r="T256" s="27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8" t="s">
        <v>133</v>
      </c>
      <c r="AU256" s="238" t="s">
        <v>90</v>
      </c>
      <c r="AV256" s="13" t="s">
        <v>90</v>
      </c>
      <c r="AW256" s="13" t="s">
        <v>36</v>
      </c>
      <c r="AX256" s="13" t="s">
        <v>88</v>
      </c>
      <c r="AY256" s="238" t="s">
        <v>124</v>
      </c>
    </row>
    <row r="257" s="2" customFormat="1" ht="6.96" customHeight="1">
      <c r="A257" s="38"/>
      <c r="B257" s="66"/>
      <c r="C257" s="67"/>
      <c r="D257" s="67"/>
      <c r="E257" s="67"/>
      <c r="F257" s="67"/>
      <c r="G257" s="67"/>
      <c r="H257" s="67"/>
      <c r="I257" s="67"/>
      <c r="J257" s="67"/>
      <c r="K257" s="67"/>
      <c r="L257" s="44"/>
      <c r="M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</row>
  </sheetData>
  <sheetProtection sheet="1" autoFilter="0" formatColumns="0" formatRows="0" objects="1" scenarios="1" spinCount="100000" saltValue="9Nz98/Uhqw9Zje92yQYtkthW1c6s+T1JqDdJS0WJuBj26VR+yiCPkhigj2sNLnY8IeSw/GKTOQb0YsrFUOBWlQ==" hashValue="hi5xFREpdUIAv9ZXxdygu/4WQZw4eG9M2bQWXm8/5al5ATtR7t6BJ07JQBdfRANzhaNysFdeGVsol+fLMgZ5kw==" algorithmName="SHA-512" password="CC35"/>
  <autoFilter ref="C125:K256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ing. Vladimír Ent</dc:creator>
  <cp:lastModifiedBy>ing. Vladimír Ent</cp:lastModifiedBy>
  <dcterms:created xsi:type="dcterms:W3CDTF">2026-07-31T11:36:56Z</dcterms:created>
  <dcterms:modified xsi:type="dcterms:W3CDTF">2026-07-31T11:36:59Z</dcterms:modified>
</cp:coreProperties>
</file>