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tace OŠ Pk\Výměna LED osvětlení\Veřejná zakázka\1. etapa\Dokumentace k VZ\"/>
    </mc:Choice>
  </mc:AlternateContent>
  <bookViews>
    <workbookView xWindow="28680" yWindow="-120" windowWidth="29040" windowHeight="17520" activeTab="1"/>
  </bookViews>
  <sheets>
    <sheet name="Rekapitulace" sheetId="1" r:id="rId1"/>
    <sheet name="Položky všech ceníků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0" i="2" l="1"/>
  <c r="H49" i="2"/>
  <c r="H46" i="2"/>
  <c r="H45" i="2"/>
  <c r="H44" i="2"/>
  <c r="H43" i="2"/>
  <c r="H42" i="2"/>
  <c r="H41" i="2"/>
  <c r="H40" i="2"/>
  <c r="H39" i="2"/>
  <c r="I18" i="1" s="1"/>
  <c r="H36" i="2"/>
  <c r="H35" i="2"/>
  <c r="H34" i="2"/>
  <c r="H33" i="2"/>
  <c r="H32" i="2"/>
  <c r="H31" i="2"/>
  <c r="I12" i="1" s="1"/>
  <c r="J12" i="1" s="1"/>
  <c r="H30" i="2"/>
  <c r="H29" i="2"/>
  <c r="H28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I15" i="1"/>
  <c r="I16" i="1" s="1"/>
  <c r="J16" i="1" s="1"/>
  <c r="J11" i="1"/>
  <c r="I10" i="1"/>
  <c r="J10" i="1" s="1"/>
  <c r="I9" i="1"/>
  <c r="I13" i="1" l="1"/>
  <c r="J13" i="1" s="1"/>
  <c r="I19" i="1"/>
  <c r="J19" i="1" s="1"/>
  <c r="J18" i="1"/>
  <c r="J15" i="1"/>
  <c r="J9" i="1"/>
  <c r="I21" i="1" l="1"/>
  <c r="I24" i="1"/>
  <c r="J24" i="1" s="1"/>
  <c r="I23" i="1"/>
  <c r="J23" i="1" s="1"/>
  <c r="I25" i="1" l="1"/>
  <c r="J21" i="1"/>
  <c r="J25" i="1" l="1"/>
  <c r="I26" i="1"/>
  <c r="E29" i="1" l="1"/>
  <c r="J26" i="1"/>
  <c r="E31" i="1"/>
  <c r="G29" i="1" l="1"/>
  <c r="G31" i="1" s="1"/>
  <c r="H29" i="1" l="1"/>
  <c r="H31" i="1" s="1"/>
</calcChain>
</file>

<file path=xl/sharedStrings.xml><?xml version="1.0" encoding="utf-8"?>
<sst xmlns="http://schemas.openxmlformats.org/spreadsheetml/2006/main" count="206" uniqueCount="137">
  <si>
    <t>Nabídka číslo:  N-2026/0010</t>
  </si>
  <si>
    <t>Název:  Střední škola zdravotnická a sociální Ústí nad Orlicí</t>
  </si>
  <si>
    <t>Za značku:  A -&gt; 1. Etapa - učebny</t>
  </si>
  <si>
    <t>Rekapitulace</t>
  </si>
  <si>
    <t>Kap.</t>
  </si>
  <si>
    <t>Popis položky</t>
  </si>
  <si>
    <t>Základ DPH</t>
  </si>
  <si>
    <t>Základ 21,00%</t>
  </si>
  <si>
    <t>A.</t>
  </si>
  <si>
    <t>UPRAVENÉ ROZPOČTOVÉ NÁKLADY</t>
  </si>
  <si>
    <t>1.</t>
  </si>
  <si>
    <t>C21M - SONEPAR  -  MONTÁŽ</t>
  </si>
  <si>
    <t>2.</t>
  </si>
  <si>
    <t>C21M - SONEPAR  -  DEMONTÁŽ</t>
  </si>
  <si>
    <t>3.</t>
  </si>
  <si>
    <t xml:space="preserve">   Pomocné a stavební práce</t>
  </si>
  <si>
    <t>4.</t>
  </si>
  <si>
    <t>MATERIÁL</t>
  </si>
  <si>
    <t>CELKEM URN</t>
  </si>
  <si>
    <t>B.</t>
  </si>
  <si>
    <t>HZS</t>
  </si>
  <si>
    <t>5.</t>
  </si>
  <si>
    <t>Hodinová zúčtovací sazba</t>
  </si>
  <si>
    <t>CELKEM HZS</t>
  </si>
  <si>
    <t>C.</t>
  </si>
  <si>
    <t>DODÁVKY ZAŘÍZENÍ</t>
  </si>
  <si>
    <t>6.</t>
  </si>
  <si>
    <t>Dodávka zařízení (specifikace)</t>
  </si>
  <si>
    <t>CELKEM DODÁVKY</t>
  </si>
  <si>
    <t>D.</t>
  </si>
  <si>
    <t>VEDLEJŠÍ ROZPOČTOVÉ NÁKLADY</t>
  </si>
  <si>
    <t>7.</t>
  </si>
  <si>
    <t>Cestovné, úklid pracoviště</t>
  </si>
  <si>
    <t>8.</t>
  </si>
  <si>
    <t>Podružný materiál</t>
  </si>
  <si>
    <t>9.</t>
  </si>
  <si>
    <t>GZS</t>
  </si>
  <si>
    <t>CELKEM VRN</t>
  </si>
  <si>
    <t>Σ</t>
  </si>
  <si>
    <t>REKAPITULACE CELKEM</t>
  </si>
  <si>
    <t>DPH</t>
  </si>
  <si>
    <t>Celkem s DPH</t>
  </si>
  <si>
    <t>Sazba 21,00%</t>
  </si>
  <si>
    <t>Celkem:</t>
  </si>
  <si>
    <t>Ve výkazu uvedené typy výrobku, značky, komponenty, výrobce, dodavatel a pod. dokumentují pouze požadavek na parametry, kvalitu a vlastnosti výrobku, který má být použit. Udávají tak minimální standardy, požadavané zadavatelem stavby. Může být použit jiný výrobek stejné nebo vyšší kvality.</t>
  </si>
  <si>
    <t>C21M - SONEPAR</t>
  </si>
  <si>
    <t>Poř.č.</t>
  </si>
  <si>
    <t>Číslo pol.</t>
  </si>
  <si>
    <t>Cena/jedn. [Kč]</t>
  </si>
  <si>
    <t>Množství</t>
  </si>
  <si>
    <t>Jedn.</t>
  </si>
  <si>
    <t>RP celk. [Kč]</t>
  </si>
  <si>
    <t>Celkem [Kč]</t>
  </si>
  <si>
    <t>210200009</t>
  </si>
  <si>
    <t>Demontáž - svítidlo stropní - včetně likvidace</t>
  </si>
  <si>
    <t>ks</t>
  </si>
  <si>
    <t>210201021</t>
  </si>
  <si>
    <t>Demontáž - svítidlo zářivkové stropní mřížkové - včetně likvidace</t>
  </si>
  <si>
    <t>210010025</t>
  </si>
  <si>
    <t>trubka plastová ohebná instalační průměr 16mm (PU)</t>
  </si>
  <si>
    <t>m</t>
  </si>
  <si>
    <t>210100001</t>
  </si>
  <si>
    <t>ukončení vodiče vč. zapojení a koncovky do 2.5mm2</t>
  </si>
  <si>
    <t>210110042</t>
  </si>
  <si>
    <t>čidlo pohybové na povrch</t>
  </si>
  <si>
    <t>210810045</t>
  </si>
  <si>
    <t>CYKY-CYKYm 3Ax1.5mm2 (CYKY 3O1.5) 750V (PU)</t>
  </si>
  <si>
    <t>CYKY-CYKYm 3Cx1.5mm2 (CYKY 3J1.5) 750V (PU)</t>
  </si>
  <si>
    <t>210810055</t>
  </si>
  <si>
    <t>CYKY-CYKYm 5Cx1.5mm2 (CYKY 5J1.5) 750V (PU)</t>
  </si>
  <si>
    <t>215012110</t>
  </si>
  <si>
    <t>lišta vkládací s víčkem 20mm</t>
  </si>
  <si>
    <t>216201007</t>
  </si>
  <si>
    <t>A - LED svítidlo</t>
  </si>
  <si>
    <t>A1 - LED svítidlo</t>
  </si>
  <si>
    <t>AL1 - LED svítidlo</t>
  </si>
  <si>
    <t>AS - LED svítidlo</t>
  </si>
  <si>
    <t>B - LED svítidlo</t>
  </si>
  <si>
    <t>B1 - LED svítidlo</t>
  </si>
  <si>
    <t>C - LED svítidlo</t>
  </si>
  <si>
    <t>220261642</t>
  </si>
  <si>
    <t>osazení hmoždinky R=8mm ve zdi betonové</t>
  </si>
  <si>
    <t>34561020</t>
  </si>
  <si>
    <t>Svorka WAGO, typ 262-301, 0,08 - 4 mm2</t>
  </si>
  <si>
    <t>kus</t>
  </si>
  <si>
    <t>34561021</t>
  </si>
  <si>
    <t>Svorka WAGO, typ 262-304, 0,08 - 4 mm2</t>
  </si>
  <si>
    <t>59042125</t>
  </si>
  <si>
    <t>sádra šedá</t>
  </si>
  <si>
    <t>kg</t>
  </si>
  <si>
    <t>Materiály</t>
  </si>
  <si>
    <t>00201</t>
  </si>
  <si>
    <t>trubka ohebná instal. PVC 2316 průměr 16mm</t>
  </si>
  <si>
    <t>05151</t>
  </si>
  <si>
    <t>hmoždinka HM8</t>
  </si>
  <si>
    <t>1257856</t>
  </si>
  <si>
    <t>Kabel CYKY-O  3x 1,5 /100m</t>
  </si>
  <si>
    <t>M</t>
  </si>
  <si>
    <t>1257864</t>
  </si>
  <si>
    <t>Kabel CYKY-J  3x 1,5 /100m</t>
  </si>
  <si>
    <t>1258046</t>
  </si>
  <si>
    <t>Kabel CYKY-J  5x 1,5 /100m</t>
  </si>
  <si>
    <t>30004</t>
  </si>
  <si>
    <t>víčko lišty vkládací 20mm</t>
  </si>
  <si>
    <t>30014</t>
  </si>
  <si>
    <t>lišta vkládací 20mm</t>
  </si>
  <si>
    <t>7110509</t>
  </si>
  <si>
    <t>Hlídač pohybu 360° LX28B IP20 bílá</t>
  </si>
  <si>
    <t>KS</t>
  </si>
  <si>
    <t>990080a</t>
  </si>
  <si>
    <t>sádra stavební 1kg šedá</t>
  </si>
  <si>
    <t>Dodávky zařízení (specifikace)</t>
  </si>
  <si>
    <t>1</t>
  </si>
  <si>
    <t>Svítidlo A</t>
  </si>
  <si>
    <t>Svítidlo A1</t>
  </si>
  <si>
    <t>10</t>
  </si>
  <si>
    <t>Svítidlo AL1</t>
  </si>
  <si>
    <t>101</t>
  </si>
  <si>
    <t>Výmalba stropů dotčených místností</t>
  </si>
  <si>
    <t>sada</t>
  </si>
  <si>
    <t>4</t>
  </si>
  <si>
    <t>Svítidlo AS</t>
  </si>
  <si>
    <t>5</t>
  </si>
  <si>
    <t>Svítidlo B</t>
  </si>
  <si>
    <t>6</t>
  </si>
  <si>
    <t>Svítidlo B1</t>
  </si>
  <si>
    <t>7</t>
  </si>
  <si>
    <t>Svítidlo C</t>
  </si>
  <si>
    <t>Práce v HZS</t>
  </si>
  <si>
    <t>01</t>
  </si>
  <si>
    <t>Zakreslení skutečnosti</t>
  </si>
  <si>
    <t>hod.</t>
  </si>
  <si>
    <t>02</t>
  </si>
  <si>
    <t>Zpravení děr a hrubé začištění</t>
  </si>
  <si>
    <t>10.</t>
  </si>
  <si>
    <t>Náklady na likvidaci demontovaného materiálu</t>
  </si>
  <si>
    <t>Příloha č. 2 - Výkaz výměr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</si>
</sst>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Arial"/>
    </font>
    <font>
      <b/>
      <sz val="10"/>
      <name val="Arial"/>
    </font>
    <font>
      <sz val="10"/>
      <name val="Arial"/>
    </font>
    <font>
      <b/>
      <sz val="12"/>
      <name val="Arial"/>
    </font>
    <font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BDD7EE"/>
      </patternFill>
    </fill>
    <fill>
      <patternFill patternType="solid">
        <fgColor rgb="FFD9E1F2"/>
      </patternFill>
    </fill>
    <fill>
      <patternFill patternType="solid">
        <fgColor rgb="FFFCE4D6"/>
      </patternFill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4" fontId="2" fillId="4" borderId="1" xfId="0" applyNumberFormat="1" applyFont="1" applyFill="1" applyBorder="1" applyAlignment="1">
      <alignment horizontal="right"/>
    </xf>
    <xf numFmtId="0" fontId="4" fillId="5" borderId="1" xfId="0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4" fontId="2" fillId="0" borderId="1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0" fillId="0" borderId="0" xfId="0"/>
    <xf numFmtId="0" fontId="0" fillId="0" borderId="0" xfId="0"/>
    <xf numFmtId="0" fontId="4" fillId="5" borderId="1" xfId="0" applyFont="1" applyFill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0" borderId="0" xfId="0" applyFont="1" applyAlignment="1">
      <alignment vertical="top" wrapText="1"/>
    </xf>
    <xf numFmtId="0" fontId="0" fillId="0" borderId="0" xfId="0"/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workbookViewId="0">
      <selection activeCell="Q10" sqref="Q10"/>
    </sheetView>
  </sheetViews>
  <sheetFormatPr defaultRowHeight="15" x14ac:dyDescent="0.25"/>
  <cols>
    <col min="1" max="1" width="5" customWidth="1"/>
    <col min="2" max="2" width="4" customWidth="1"/>
    <col min="3" max="3" width="13" customWidth="1"/>
    <col min="4" max="4" width="14.85546875" customWidth="1"/>
    <col min="5" max="5" width="12" customWidth="1"/>
    <col min="6" max="6" width="4" customWidth="1"/>
    <col min="7" max="7" width="11" customWidth="1"/>
    <col min="8" max="8" width="13" customWidth="1"/>
    <col min="9" max="9" width="15" customWidth="1"/>
    <col min="10" max="10" width="13" customWidth="1"/>
  </cols>
  <sheetData>
    <row r="1" spans="1:10" s="16" customFormat="1" x14ac:dyDescent="0.25">
      <c r="A1" s="32" t="s">
        <v>136</v>
      </c>
      <c r="B1" s="32"/>
      <c r="C1" s="32"/>
      <c r="D1" s="32"/>
      <c r="E1" s="32"/>
    </row>
    <row r="2" spans="1:10" s="16" customFormat="1" x14ac:dyDescent="0.25">
      <c r="A2" s="33"/>
      <c r="B2" s="33"/>
      <c r="C2" s="33"/>
      <c r="D2" s="33"/>
      <c r="E2" s="33"/>
    </row>
    <row r="3" spans="1:10" x14ac:dyDescent="0.25">
      <c r="A3" s="27" t="s">
        <v>0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27" t="s">
        <v>1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5">
      <c r="A5" s="27" t="s">
        <v>2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ht="15.75" x14ac:dyDescent="0.25">
      <c r="A6" s="29" t="s">
        <v>3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x14ac:dyDescent="0.25">
      <c r="A7" s="2" t="s">
        <v>4</v>
      </c>
      <c r="B7" s="30" t="s">
        <v>5</v>
      </c>
      <c r="C7" s="18"/>
      <c r="D7" s="18"/>
      <c r="E7" s="18"/>
      <c r="F7" s="18"/>
      <c r="G7" s="18"/>
      <c r="H7" s="19"/>
      <c r="I7" s="2" t="s">
        <v>6</v>
      </c>
      <c r="J7" s="2" t="s">
        <v>7</v>
      </c>
    </row>
    <row r="8" spans="1:10" x14ac:dyDescent="0.25">
      <c r="A8" s="1" t="s">
        <v>8</v>
      </c>
      <c r="B8" s="28" t="s">
        <v>9</v>
      </c>
      <c r="C8" s="23"/>
      <c r="D8" s="23"/>
      <c r="E8" s="23"/>
      <c r="F8" s="23"/>
      <c r="G8" s="23"/>
      <c r="H8" s="23"/>
    </row>
    <row r="9" spans="1:10" x14ac:dyDescent="0.25">
      <c r="A9" s="3" t="s">
        <v>10</v>
      </c>
      <c r="B9" s="20" t="s">
        <v>11</v>
      </c>
      <c r="C9" s="18"/>
      <c r="D9" s="18"/>
      <c r="E9" s="18"/>
      <c r="F9" s="18"/>
      <c r="G9" s="18"/>
      <c r="H9" s="19"/>
      <c r="I9" s="5">
        <f>SUM('Položky všech ceníků'!H7:H25)</f>
        <v>0</v>
      </c>
      <c r="J9" s="5">
        <f>I9</f>
        <v>0</v>
      </c>
    </row>
    <row r="10" spans="1:10" x14ac:dyDescent="0.25">
      <c r="A10" s="3" t="s">
        <v>12</v>
      </c>
      <c r="B10" s="20" t="s">
        <v>13</v>
      </c>
      <c r="C10" s="18"/>
      <c r="D10" s="18"/>
      <c r="E10" s="18"/>
      <c r="F10" s="18"/>
      <c r="G10" s="18"/>
      <c r="H10" s="19"/>
      <c r="I10" s="5">
        <f>SUM('Položky všech ceníků'!H5:H6)</f>
        <v>0</v>
      </c>
      <c r="J10" s="5">
        <f>I10</f>
        <v>0</v>
      </c>
    </row>
    <row r="11" spans="1:10" x14ac:dyDescent="0.25">
      <c r="A11" s="3" t="s">
        <v>14</v>
      </c>
      <c r="B11" s="20" t="s">
        <v>15</v>
      </c>
      <c r="C11" s="18"/>
      <c r="D11" s="18"/>
      <c r="E11" s="18"/>
      <c r="F11" s="18"/>
      <c r="G11" s="18"/>
      <c r="H11" s="19"/>
      <c r="I11" s="5"/>
      <c r="J11" s="5">
        <f>I11</f>
        <v>0</v>
      </c>
    </row>
    <row r="12" spans="1:10" x14ac:dyDescent="0.25">
      <c r="A12" s="3" t="s">
        <v>16</v>
      </c>
      <c r="B12" s="20" t="s">
        <v>17</v>
      </c>
      <c r="C12" s="18"/>
      <c r="D12" s="18"/>
      <c r="E12" s="18"/>
      <c r="F12" s="18"/>
      <c r="G12" s="18"/>
      <c r="H12" s="19"/>
      <c r="I12" s="5">
        <f>SUM('Položky všech ceníků'!H28:H36)</f>
        <v>0</v>
      </c>
      <c r="J12" s="5">
        <f>I12</f>
        <v>0</v>
      </c>
    </row>
    <row r="13" spans="1:10" x14ac:dyDescent="0.25">
      <c r="A13" s="6"/>
      <c r="B13" s="21" t="s">
        <v>18</v>
      </c>
      <c r="C13" s="18"/>
      <c r="D13" s="18"/>
      <c r="E13" s="18"/>
      <c r="F13" s="18"/>
      <c r="G13" s="18"/>
      <c r="H13" s="19"/>
      <c r="I13" s="7">
        <f>SUM(I9:I12)</f>
        <v>0</v>
      </c>
      <c r="J13" s="7">
        <f>I13</f>
        <v>0</v>
      </c>
    </row>
    <row r="14" spans="1:10" x14ac:dyDescent="0.25">
      <c r="A14" s="1" t="s">
        <v>19</v>
      </c>
      <c r="B14" s="28" t="s">
        <v>20</v>
      </c>
      <c r="C14" s="23"/>
      <c r="D14" s="23"/>
      <c r="E14" s="23"/>
      <c r="F14" s="23"/>
      <c r="G14" s="23"/>
      <c r="H14" s="23"/>
    </row>
    <row r="15" spans="1:10" x14ac:dyDescent="0.25">
      <c r="A15" s="3" t="s">
        <v>21</v>
      </c>
      <c r="B15" s="20" t="s">
        <v>22</v>
      </c>
      <c r="C15" s="18"/>
      <c r="D15" s="18"/>
      <c r="E15" s="18"/>
      <c r="F15" s="18"/>
      <c r="G15" s="18"/>
      <c r="H15" s="19"/>
      <c r="I15" s="5">
        <f>SUM('Položky všech ceníků'!H49:H50)</f>
        <v>0</v>
      </c>
      <c r="J15" s="5">
        <f>I15</f>
        <v>0</v>
      </c>
    </row>
    <row r="16" spans="1:10" x14ac:dyDescent="0.25">
      <c r="A16" s="6"/>
      <c r="B16" s="21" t="s">
        <v>23</v>
      </c>
      <c r="C16" s="18"/>
      <c r="D16" s="18"/>
      <c r="E16" s="18"/>
      <c r="F16" s="18"/>
      <c r="G16" s="18"/>
      <c r="H16" s="19"/>
      <c r="I16" s="7">
        <f>I15</f>
        <v>0</v>
      </c>
      <c r="J16" s="7">
        <f>I16</f>
        <v>0</v>
      </c>
    </row>
    <row r="17" spans="1:10" x14ac:dyDescent="0.25">
      <c r="A17" s="1" t="s">
        <v>24</v>
      </c>
      <c r="B17" s="28" t="s">
        <v>25</v>
      </c>
      <c r="C17" s="23"/>
      <c r="D17" s="23"/>
      <c r="E17" s="23"/>
      <c r="F17" s="23"/>
      <c r="G17" s="23"/>
      <c r="H17" s="23"/>
    </row>
    <row r="18" spans="1:10" x14ac:dyDescent="0.25">
      <c r="A18" s="3" t="s">
        <v>26</v>
      </c>
      <c r="B18" s="20" t="s">
        <v>27</v>
      </c>
      <c r="C18" s="18"/>
      <c r="D18" s="18"/>
      <c r="E18" s="18"/>
      <c r="F18" s="18"/>
      <c r="G18" s="18"/>
      <c r="H18" s="19"/>
      <c r="I18" s="5">
        <f>SUM('Položky všech ceníků'!H39:H46)</f>
        <v>0</v>
      </c>
      <c r="J18" s="5">
        <f>I18</f>
        <v>0</v>
      </c>
    </row>
    <row r="19" spans="1:10" x14ac:dyDescent="0.25">
      <c r="A19" s="6"/>
      <c r="B19" s="21" t="s">
        <v>28</v>
      </c>
      <c r="C19" s="18"/>
      <c r="D19" s="18"/>
      <c r="E19" s="18"/>
      <c r="F19" s="18"/>
      <c r="G19" s="18"/>
      <c r="H19" s="19"/>
      <c r="I19" s="7">
        <f>I18</f>
        <v>0</v>
      </c>
      <c r="J19" s="7">
        <f>I19</f>
        <v>0</v>
      </c>
    </row>
    <row r="20" spans="1:10" x14ac:dyDescent="0.25">
      <c r="A20" s="1" t="s">
        <v>29</v>
      </c>
      <c r="B20" s="28" t="s">
        <v>30</v>
      </c>
      <c r="C20" s="23"/>
      <c r="D20" s="23"/>
      <c r="E20" s="23"/>
      <c r="F20" s="23"/>
      <c r="G20" s="23"/>
      <c r="H20" s="23"/>
    </row>
    <row r="21" spans="1:10" x14ac:dyDescent="0.25">
      <c r="A21" s="3" t="s">
        <v>31</v>
      </c>
      <c r="B21" s="20" t="s">
        <v>32</v>
      </c>
      <c r="C21" s="18"/>
      <c r="D21" s="18"/>
      <c r="E21" s="18"/>
      <c r="F21" s="18"/>
      <c r="G21" s="18"/>
      <c r="H21" s="19"/>
      <c r="I21" s="5">
        <f>ROUND((I13+I16+I19)*0.02,2)</f>
        <v>0</v>
      </c>
      <c r="J21" s="5">
        <f>I21</f>
        <v>0</v>
      </c>
    </row>
    <row r="22" spans="1:10" s="15" customFormat="1" x14ac:dyDescent="0.25">
      <c r="A22" s="3" t="s">
        <v>33</v>
      </c>
      <c r="B22" s="24" t="s">
        <v>135</v>
      </c>
      <c r="C22" s="25"/>
      <c r="D22" s="25"/>
      <c r="E22" s="25"/>
      <c r="F22" s="25"/>
      <c r="G22" s="25"/>
      <c r="H22" s="26"/>
      <c r="I22" s="5"/>
      <c r="J22" s="5"/>
    </row>
    <row r="23" spans="1:10" x14ac:dyDescent="0.25">
      <c r="A23" s="3" t="s">
        <v>35</v>
      </c>
      <c r="B23" s="20" t="s">
        <v>34</v>
      </c>
      <c r="C23" s="18"/>
      <c r="D23" s="18"/>
      <c r="E23" s="18"/>
      <c r="F23" s="18"/>
      <c r="G23" s="18"/>
      <c r="H23" s="19"/>
      <c r="I23" s="5">
        <f>ROUND((I13+I16+I19)*0.035,2)</f>
        <v>0</v>
      </c>
      <c r="J23" s="5">
        <f>I23</f>
        <v>0</v>
      </c>
    </row>
    <row r="24" spans="1:10" x14ac:dyDescent="0.25">
      <c r="A24" s="3" t="s">
        <v>134</v>
      </c>
      <c r="B24" s="20" t="s">
        <v>36</v>
      </c>
      <c r="C24" s="18"/>
      <c r="D24" s="18"/>
      <c r="E24" s="18"/>
      <c r="F24" s="18"/>
      <c r="G24" s="18"/>
      <c r="H24" s="19"/>
      <c r="I24" s="5">
        <f>ROUND((I13+I16+I19)*0.03,2)</f>
        <v>0</v>
      </c>
      <c r="J24" s="5">
        <f>I24</f>
        <v>0</v>
      </c>
    </row>
    <row r="25" spans="1:10" x14ac:dyDescent="0.25">
      <c r="A25" s="6"/>
      <c r="B25" s="21" t="s">
        <v>37</v>
      </c>
      <c r="C25" s="18"/>
      <c r="D25" s="18"/>
      <c r="E25" s="18"/>
      <c r="F25" s="18"/>
      <c r="G25" s="18"/>
      <c r="H25" s="19"/>
      <c r="I25" s="7">
        <f>SUM(I21:I24)</f>
        <v>0</v>
      </c>
      <c r="J25" s="7">
        <f>I25</f>
        <v>0</v>
      </c>
    </row>
    <row r="26" spans="1:10" ht="15.75" x14ac:dyDescent="0.25">
      <c r="A26" s="8" t="s">
        <v>38</v>
      </c>
      <c r="B26" s="17" t="s">
        <v>39</v>
      </c>
      <c r="C26" s="18"/>
      <c r="D26" s="18"/>
      <c r="E26" s="18"/>
      <c r="F26" s="18"/>
      <c r="G26" s="18"/>
      <c r="H26" s="19"/>
      <c r="I26" s="9">
        <f>I13+I16+I19+I25</f>
        <v>0</v>
      </c>
      <c r="J26" s="9">
        <f>I26</f>
        <v>0</v>
      </c>
    </row>
    <row r="28" spans="1:10" x14ac:dyDescent="0.25">
      <c r="E28" s="10" t="s">
        <v>6</v>
      </c>
      <c r="G28" s="10" t="s">
        <v>40</v>
      </c>
      <c r="H28" s="10" t="s">
        <v>41</v>
      </c>
    </row>
    <row r="29" spans="1:10" x14ac:dyDescent="0.25">
      <c r="D29" s="11" t="s">
        <v>42</v>
      </c>
      <c r="E29" s="5">
        <f>I26</f>
        <v>0</v>
      </c>
      <c r="G29" s="5">
        <f>ROUND(E29*0.21,2)</f>
        <v>0</v>
      </c>
      <c r="H29" s="5">
        <f>E29+G29</f>
        <v>0</v>
      </c>
    </row>
    <row r="31" spans="1:10" x14ac:dyDescent="0.25">
      <c r="D31" s="1" t="s">
        <v>43</v>
      </c>
      <c r="E31" s="12">
        <f>I26</f>
        <v>0</v>
      </c>
      <c r="G31" s="12">
        <f>G29</f>
        <v>0</v>
      </c>
      <c r="H31" s="12">
        <f>H29</f>
        <v>0</v>
      </c>
    </row>
    <row r="33" spans="1:10" x14ac:dyDescent="0.25">
      <c r="A33" s="22" t="s">
        <v>44</v>
      </c>
      <c r="B33" s="23"/>
      <c r="C33" s="23"/>
      <c r="D33" s="23"/>
      <c r="E33" s="23"/>
      <c r="F33" s="23"/>
      <c r="G33" s="23"/>
      <c r="H33" s="23"/>
      <c r="I33" s="23"/>
      <c r="J33" s="23"/>
    </row>
    <row r="34" spans="1:10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</row>
    <row r="36" spans="1:10" ht="4.1500000000000004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</row>
    <row r="37" spans="1:10" hidden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</row>
    <row r="38" spans="1:10" hidden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</row>
    <row r="39" spans="1:10" hidden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</row>
    <row r="40" spans="1:10" hidden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</row>
    <row r="41" spans="1:10" hidden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</row>
    <row r="42" spans="1:10" x14ac:dyDescent="0.25">
      <c r="A42" s="11"/>
      <c r="C42" s="11"/>
    </row>
    <row r="43" spans="1:10" x14ac:dyDescent="0.25">
      <c r="A43" s="11"/>
      <c r="C43" s="11"/>
    </row>
    <row r="44" spans="1:10" x14ac:dyDescent="0.25">
      <c r="A44" s="11"/>
      <c r="C44" s="11"/>
    </row>
  </sheetData>
  <mergeCells count="26">
    <mergeCell ref="A1:E1"/>
    <mergeCell ref="B9:H9"/>
    <mergeCell ref="B25:H25"/>
    <mergeCell ref="A3:J3"/>
    <mergeCell ref="B20:H20"/>
    <mergeCell ref="B24:H24"/>
    <mergeCell ref="B14:H14"/>
    <mergeCell ref="B13:H13"/>
    <mergeCell ref="A5:J5"/>
    <mergeCell ref="A4:J4"/>
    <mergeCell ref="B11:H11"/>
    <mergeCell ref="B8:H8"/>
    <mergeCell ref="A6:J6"/>
    <mergeCell ref="B17:H17"/>
    <mergeCell ref="B7:H7"/>
    <mergeCell ref="B26:H26"/>
    <mergeCell ref="B10:H10"/>
    <mergeCell ref="B16:H16"/>
    <mergeCell ref="B19:H19"/>
    <mergeCell ref="A33:J41"/>
    <mergeCell ref="B15:H15"/>
    <mergeCell ref="B12:H12"/>
    <mergeCell ref="B21:H21"/>
    <mergeCell ref="B23:H23"/>
    <mergeCell ref="B18:H18"/>
    <mergeCell ref="B22:H22"/>
  </mergeCells>
  <pageMargins left="0.75" right="0.75" top="1" bottom="1" header="0.5" footer="0.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workbookViewId="0">
      <selection activeCell="P6" sqref="P6"/>
    </sheetView>
  </sheetViews>
  <sheetFormatPr defaultRowHeight="15" x14ac:dyDescent="0.25"/>
  <cols>
    <col min="1" max="1" width="6" customWidth="1"/>
    <col min="2" max="2" width="14" customWidth="1"/>
    <col min="3" max="3" width="60" customWidth="1"/>
    <col min="4" max="4" width="14" customWidth="1"/>
    <col min="5" max="5" width="10" customWidth="1"/>
    <col min="6" max="6" width="6" customWidth="1"/>
    <col min="7" max="7" width="12" customWidth="1"/>
    <col min="8" max="8" width="14" customWidth="1"/>
  </cols>
  <sheetData>
    <row r="1" spans="1:8" s="16" customFormat="1" x14ac:dyDescent="0.25">
      <c r="A1" s="16" t="s">
        <v>136</v>
      </c>
    </row>
    <row r="2" spans="1:8" s="16" customFormat="1" x14ac:dyDescent="0.25"/>
    <row r="3" spans="1:8" x14ac:dyDescent="0.25">
      <c r="A3" s="31" t="s">
        <v>45</v>
      </c>
      <c r="B3" s="23"/>
      <c r="C3" s="23"/>
      <c r="D3" s="23"/>
      <c r="E3" s="23"/>
      <c r="F3" s="23"/>
      <c r="G3" s="23"/>
      <c r="H3" s="23"/>
    </row>
    <row r="4" spans="1:8" ht="25.5" x14ac:dyDescent="0.25">
      <c r="A4" s="13" t="s">
        <v>46</v>
      </c>
      <c r="B4" s="13" t="s">
        <v>47</v>
      </c>
      <c r="C4" s="13" t="s">
        <v>5</v>
      </c>
      <c r="D4" s="13" t="s">
        <v>48</v>
      </c>
      <c r="E4" s="13" t="s">
        <v>49</v>
      </c>
      <c r="F4" s="13" t="s">
        <v>50</v>
      </c>
      <c r="G4" s="13" t="s">
        <v>51</v>
      </c>
      <c r="H4" s="13" t="s">
        <v>52</v>
      </c>
    </row>
    <row r="5" spans="1:8" x14ac:dyDescent="0.25">
      <c r="A5" s="3">
        <v>1</v>
      </c>
      <c r="B5" s="4" t="s">
        <v>53</v>
      </c>
      <c r="C5" s="14" t="s">
        <v>54</v>
      </c>
      <c r="D5" s="5"/>
      <c r="E5" s="5">
        <v>27</v>
      </c>
      <c r="F5" s="4" t="s">
        <v>55</v>
      </c>
      <c r="G5" s="5"/>
      <c r="H5" s="5">
        <f t="shared" ref="H5:H25" si="0">D5*E5</f>
        <v>0</v>
      </c>
    </row>
    <row r="6" spans="1:8" ht="26.1" customHeight="1" x14ac:dyDescent="0.25">
      <c r="A6" s="3">
        <v>2</v>
      </c>
      <c r="B6" s="4" t="s">
        <v>56</v>
      </c>
      <c r="C6" s="14" t="s">
        <v>57</v>
      </c>
      <c r="D6" s="5"/>
      <c r="E6" s="5">
        <v>143</v>
      </c>
      <c r="F6" s="4" t="s">
        <v>55</v>
      </c>
      <c r="G6" s="5"/>
      <c r="H6" s="5">
        <f t="shared" si="0"/>
        <v>0</v>
      </c>
    </row>
    <row r="7" spans="1:8" x14ac:dyDescent="0.25">
      <c r="A7" s="3">
        <v>3</v>
      </c>
      <c r="B7" s="4" t="s">
        <v>58</v>
      </c>
      <c r="C7" s="14" t="s">
        <v>59</v>
      </c>
      <c r="D7" s="5"/>
      <c r="E7" s="5">
        <v>110</v>
      </c>
      <c r="F7" s="4" t="s">
        <v>60</v>
      </c>
      <c r="G7" s="5"/>
      <c r="H7" s="5">
        <f t="shared" si="0"/>
        <v>0</v>
      </c>
    </row>
    <row r="8" spans="1:8" x14ac:dyDescent="0.25">
      <c r="A8" s="3">
        <v>4</v>
      </c>
      <c r="B8" s="4" t="s">
        <v>61</v>
      </c>
      <c r="C8" s="14" t="s">
        <v>62</v>
      </c>
      <c r="D8" s="5"/>
      <c r="E8" s="5">
        <v>475</v>
      </c>
      <c r="F8" s="4" t="s">
        <v>55</v>
      </c>
      <c r="G8" s="5"/>
      <c r="H8" s="5">
        <f t="shared" si="0"/>
        <v>0</v>
      </c>
    </row>
    <row r="9" spans="1:8" x14ac:dyDescent="0.25">
      <c r="A9" s="3">
        <v>5</v>
      </c>
      <c r="B9" s="4" t="s">
        <v>63</v>
      </c>
      <c r="C9" s="14" t="s">
        <v>64</v>
      </c>
      <c r="D9" s="5"/>
      <c r="E9" s="5">
        <v>3</v>
      </c>
      <c r="F9" s="4" t="s">
        <v>55</v>
      </c>
      <c r="G9" s="5"/>
      <c r="H9" s="5">
        <f t="shared" si="0"/>
        <v>0</v>
      </c>
    </row>
    <row r="10" spans="1:8" x14ac:dyDescent="0.25">
      <c r="A10" s="3">
        <v>6</v>
      </c>
      <c r="B10" s="4" t="s">
        <v>65</v>
      </c>
      <c r="C10" s="14" t="s">
        <v>66</v>
      </c>
      <c r="D10" s="5"/>
      <c r="E10" s="5">
        <v>150</v>
      </c>
      <c r="F10" s="4" t="s">
        <v>60</v>
      </c>
      <c r="G10" s="5"/>
      <c r="H10" s="5">
        <f t="shared" si="0"/>
        <v>0</v>
      </c>
    </row>
    <row r="11" spans="1:8" x14ac:dyDescent="0.25">
      <c r="A11" s="3">
        <v>7</v>
      </c>
      <c r="B11" s="4" t="s">
        <v>65</v>
      </c>
      <c r="C11" s="14" t="s">
        <v>67</v>
      </c>
      <c r="D11" s="5"/>
      <c r="E11" s="5">
        <v>540</v>
      </c>
      <c r="F11" s="4" t="s">
        <v>60</v>
      </c>
      <c r="G11" s="5"/>
      <c r="H11" s="5">
        <f t="shared" si="0"/>
        <v>0</v>
      </c>
    </row>
    <row r="12" spans="1:8" x14ac:dyDescent="0.25">
      <c r="A12" s="3">
        <v>8</v>
      </c>
      <c r="B12" s="4" t="s">
        <v>68</v>
      </c>
      <c r="C12" s="14" t="s">
        <v>69</v>
      </c>
      <c r="D12" s="5"/>
      <c r="E12" s="5">
        <v>90</v>
      </c>
      <c r="F12" s="4" t="s">
        <v>60</v>
      </c>
      <c r="G12" s="5"/>
      <c r="H12" s="5">
        <f t="shared" si="0"/>
        <v>0</v>
      </c>
    </row>
    <row r="13" spans="1:8" x14ac:dyDescent="0.25">
      <c r="A13" s="3">
        <v>9</v>
      </c>
      <c r="B13" s="4" t="s">
        <v>70</v>
      </c>
      <c r="C13" s="14" t="s">
        <v>71</v>
      </c>
      <c r="D13" s="5"/>
      <c r="E13" s="5">
        <v>425</v>
      </c>
      <c r="F13" s="4" t="s">
        <v>60</v>
      </c>
      <c r="G13" s="5"/>
      <c r="H13" s="5">
        <f t="shared" si="0"/>
        <v>0</v>
      </c>
    </row>
    <row r="14" spans="1:8" x14ac:dyDescent="0.25">
      <c r="A14" s="3">
        <v>10</v>
      </c>
      <c r="B14" s="4" t="s">
        <v>72</v>
      </c>
      <c r="C14" s="14" t="s">
        <v>73</v>
      </c>
      <c r="D14" s="5"/>
      <c r="E14" s="5">
        <v>6</v>
      </c>
      <c r="F14" s="4" t="s">
        <v>55</v>
      </c>
      <c r="G14" s="5"/>
      <c r="H14" s="5">
        <f t="shared" si="0"/>
        <v>0</v>
      </c>
    </row>
    <row r="15" spans="1:8" x14ac:dyDescent="0.25">
      <c r="A15" s="3">
        <v>11</v>
      </c>
      <c r="B15" s="4" t="s">
        <v>72</v>
      </c>
      <c r="C15" s="14" t="s">
        <v>74</v>
      </c>
      <c r="D15" s="5"/>
      <c r="E15" s="5">
        <v>4</v>
      </c>
      <c r="F15" s="4" t="s">
        <v>55</v>
      </c>
      <c r="G15" s="5"/>
      <c r="H15" s="5">
        <f t="shared" si="0"/>
        <v>0</v>
      </c>
    </row>
    <row r="16" spans="1:8" x14ac:dyDescent="0.25">
      <c r="A16" s="3">
        <v>12</v>
      </c>
      <c r="B16" s="4" t="s">
        <v>72</v>
      </c>
      <c r="C16" s="14" t="s">
        <v>75</v>
      </c>
      <c r="D16" s="5"/>
      <c r="E16" s="5">
        <v>88</v>
      </c>
      <c r="F16" s="4" t="s">
        <v>55</v>
      </c>
      <c r="G16" s="5"/>
      <c r="H16" s="5">
        <f t="shared" si="0"/>
        <v>0</v>
      </c>
    </row>
    <row r="17" spans="1:8" x14ac:dyDescent="0.25">
      <c r="A17" s="3">
        <v>13</v>
      </c>
      <c r="B17" s="4" t="s">
        <v>72</v>
      </c>
      <c r="C17" s="14" t="s">
        <v>76</v>
      </c>
      <c r="D17" s="5"/>
      <c r="E17" s="5">
        <v>12</v>
      </c>
      <c r="F17" s="4" t="s">
        <v>55</v>
      </c>
      <c r="G17" s="5"/>
      <c r="H17" s="5">
        <f t="shared" si="0"/>
        <v>0</v>
      </c>
    </row>
    <row r="18" spans="1:8" x14ac:dyDescent="0.25">
      <c r="A18" s="3">
        <v>14</v>
      </c>
      <c r="B18" s="4" t="s">
        <v>72</v>
      </c>
      <c r="C18" s="14" t="s">
        <v>77</v>
      </c>
      <c r="D18" s="5"/>
      <c r="E18" s="5">
        <v>1</v>
      </c>
      <c r="F18" s="4" t="s">
        <v>55</v>
      </c>
      <c r="G18" s="5"/>
      <c r="H18" s="5">
        <f t="shared" si="0"/>
        <v>0</v>
      </c>
    </row>
    <row r="19" spans="1:8" x14ac:dyDescent="0.25">
      <c r="A19" s="3">
        <v>15</v>
      </c>
      <c r="B19" s="4" t="s">
        <v>72</v>
      </c>
      <c r="C19" s="14" t="s">
        <v>78</v>
      </c>
      <c r="D19" s="5"/>
      <c r="E19" s="5">
        <v>19</v>
      </c>
      <c r="F19" s="4" t="s">
        <v>55</v>
      </c>
      <c r="G19" s="5"/>
      <c r="H19" s="5">
        <f t="shared" si="0"/>
        <v>0</v>
      </c>
    </row>
    <row r="20" spans="1:8" x14ac:dyDescent="0.25">
      <c r="A20" s="3">
        <v>16</v>
      </c>
      <c r="B20" s="4" t="s">
        <v>72</v>
      </c>
      <c r="C20" s="14" t="s">
        <v>79</v>
      </c>
      <c r="D20" s="5"/>
      <c r="E20" s="5">
        <v>4</v>
      </c>
      <c r="F20" s="4" t="s">
        <v>55</v>
      </c>
      <c r="G20" s="5"/>
      <c r="H20" s="5">
        <f t="shared" si="0"/>
        <v>0</v>
      </c>
    </row>
    <row r="21" spans="1:8" x14ac:dyDescent="0.25">
      <c r="A21" s="3">
        <v>17</v>
      </c>
      <c r="B21" s="4" t="s">
        <v>80</v>
      </c>
      <c r="C21" s="14" t="s">
        <v>81</v>
      </c>
      <c r="D21" s="5"/>
      <c r="E21" s="5">
        <v>789</v>
      </c>
      <c r="F21" s="4" t="s">
        <v>55</v>
      </c>
      <c r="G21" s="5"/>
      <c r="H21" s="5">
        <f t="shared" si="0"/>
        <v>0</v>
      </c>
    </row>
    <row r="22" spans="1:8" x14ac:dyDescent="0.25">
      <c r="A22" s="3">
        <v>18</v>
      </c>
      <c r="B22" s="4" t="s">
        <v>82</v>
      </c>
      <c r="C22" s="14" t="s">
        <v>83</v>
      </c>
      <c r="D22" s="5"/>
      <c r="E22" s="5">
        <v>582</v>
      </c>
      <c r="F22" s="4" t="s">
        <v>84</v>
      </c>
      <c r="G22" s="5"/>
      <c r="H22" s="5">
        <f t="shared" si="0"/>
        <v>0</v>
      </c>
    </row>
    <row r="23" spans="1:8" x14ac:dyDescent="0.25">
      <c r="A23" s="3">
        <v>19</v>
      </c>
      <c r="B23" s="4" t="s">
        <v>82</v>
      </c>
      <c r="C23" s="14" t="s">
        <v>83</v>
      </c>
      <c r="D23" s="5"/>
      <c r="E23" s="5">
        <v>618</v>
      </c>
      <c r="F23" s="4" t="s">
        <v>84</v>
      </c>
      <c r="G23" s="5"/>
      <c r="H23" s="5">
        <f t="shared" si="0"/>
        <v>0</v>
      </c>
    </row>
    <row r="24" spans="1:8" x14ac:dyDescent="0.25">
      <c r="A24" s="3">
        <v>20</v>
      </c>
      <c r="B24" s="4" t="s">
        <v>85</v>
      </c>
      <c r="C24" s="14" t="s">
        <v>86</v>
      </c>
      <c r="D24" s="5"/>
      <c r="E24" s="5">
        <v>112</v>
      </c>
      <c r="F24" s="4" t="s">
        <v>84</v>
      </c>
      <c r="G24" s="5"/>
      <c r="H24" s="5">
        <f t="shared" si="0"/>
        <v>0</v>
      </c>
    </row>
    <row r="25" spans="1:8" x14ac:dyDescent="0.25">
      <c r="A25" s="3">
        <v>21</v>
      </c>
      <c r="B25" s="4" t="s">
        <v>87</v>
      </c>
      <c r="C25" s="14" t="s">
        <v>88</v>
      </c>
      <c r="D25" s="5"/>
      <c r="E25" s="5">
        <v>82</v>
      </c>
      <c r="F25" s="4" t="s">
        <v>89</v>
      </c>
      <c r="G25" s="5"/>
      <c r="H25" s="5">
        <f t="shared" si="0"/>
        <v>0</v>
      </c>
    </row>
    <row r="26" spans="1:8" x14ac:dyDescent="0.25">
      <c r="A26" s="31" t="s">
        <v>90</v>
      </c>
      <c r="B26" s="23"/>
      <c r="C26" s="23"/>
      <c r="D26" s="23"/>
      <c r="E26" s="23"/>
      <c r="F26" s="23"/>
      <c r="G26" s="23"/>
      <c r="H26" s="23"/>
    </row>
    <row r="27" spans="1:8" ht="25.5" x14ac:dyDescent="0.25">
      <c r="A27" s="13" t="s">
        <v>46</v>
      </c>
      <c r="B27" s="13" t="s">
        <v>47</v>
      </c>
      <c r="C27" s="13" t="s">
        <v>5</v>
      </c>
      <c r="D27" s="13" t="s">
        <v>48</v>
      </c>
      <c r="E27" s="13" t="s">
        <v>49</v>
      </c>
      <c r="F27" s="13" t="s">
        <v>50</v>
      </c>
      <c r="G27" s="13" t="s">
        <v>51</v>
      </c>
      <c r="H27" s="13" t="s">
        <v>52</v>
      </c>
    </row>
    <row r="28" spans="1:8" x14ac:dyDescent="0.25">
      <c r="A28" s="3">
        <v>1</v>
      </c>
      <c r="B28" s="4" t="s">
        <v>91</v>
      </c>
      <c r="C28" s="14" t="s">
        <v>92</v>
      </c>
      <c r="D28" s="5"/>
      <c r="E28" s="5">
        <v>110</v>
      </c>
      <c r="F28" s="4" t="s">
        <v>60</v>
      </c>
      <c r="G28" s="5">
        <v>0</v>
      </c>
      <c r="H28" s="5">
        <f t="shared" ref="H28:H36" si="1">D28*E28</f>
        <v>0</v>
      </c>
    </row>
    <row r="29" spans="1:8" x14ac:dyDescent="0.25">
      <c r="A29" s="3">
        <v>2</v>
      </c>
      <c r="B29" s="4" t="s">
        <v>93</v>
      </c>
      <c r="C29" s="14" t="s">
        <v>94</v>
      </c>
      <c r="D29" s="5"/>
      <c r="E29" s="5">
        <v>789</v>
      </c>
      <c r="F29" s="4" t="s">
        <v>55</v>
      </c>
      <c r="G29" s="5">
        <v>0</v>
      </c>
      <c r="H29" s="5">
        <f t="shared" si="1"/>
        <v>0</v>
      </c>
    </row>
    <row r="30" spans="1:8" x14ac:dyDescent="0.25">
      <c r="A30" s="3">
        <v>3</v>
      </c>
      <c r="B30" s="4" t="s">
        <v>95</v>
      </c>
      <c r="C30" s="14" t="s">
        <v>96</v>
      </c>
      <c r="D30" s="5"/>
      <c r="E30" s="5">
        <v>150</v>
      </c>
      <c r="F30" s="4" t="s">
        <v>97</v>
      </c>
      <c r="G30" s="5">
        <v>0</v>
      </c>
      <c r="H30" s="5">
        <f t="shared" si="1"/>
        <v>0</v>
      </c>
    </row>
    <row r="31" spans="1:8" x14ac:dyDescent="0.25">
      <c r="A31" s="3">
        <v>4</v>
      </c>
      <c r="B31" s="4" t="s">
        <v>98</v>
      </c>
      <c r="C31" s="14" t="s">
        <v>99</v>
      </c>
      <c r="D31" s="5"/>
      <c r="E31" s="5">
        <v>540</v>
      </c>
      <c r="F31" s="4" t="s">
        <v>97</v>
      </c>
      <c r="G31" s="5">
        <v>0</v>
      </c>
      <c r="H31" s="5">
        <f t="shared" si="1"/>
        <v>0</v>
      </c>
    </row>
    <row r="32" spans="1:8" x14ac:dyDescent="0.25">
      <c r="A32" s="3">
        <v>5</v>
      </c>
      <c r="B32" s="4" t="s">
        <v>100</v>
      </c>
      <c r="C32" s="14" t="s">
        <v>101</v>
      </c>
      <c r="D32" s="5"/>
      <c r="E32" s="5">
        <v>90</v>
      </c>
      <c r="F32" s="4" t="s">
        <v>97</v>
      </c>
      <c r="G32" s="5">
        <v>0</v>
      </c>
      <c r="H32" s="5">
        <f t="shared" si="1"/>
        <v>0</v>
      </c>
    </row>
    <row r="33" spans="1:8" x14ac:dyDescent="0.25">
      <c r="A33" s="3">
        <v>6</v>
      </c>
      <c r="B33" s="4" t="s">
        <v>102</v>
      </c>
      <c r="C33" s="14" t="s">
        <v>103</v>
      </c>
      <c r="D33" s="5"/>
      <c r="E33" s="5">
        <v>425</v>
      </c>
      <c r="F33" s="4" t="s">
        <v>60</v>
      </c>
      <c r="G33" s="5">
        <v>0</v>
      </c>
      <c r="H33" s="5">
        <f t="shared" si="1"/>
        <v>0</v>
      </c>
    </row>
    <row r="34" spans="1:8" x14ac:dyDescent="0.25">
      <c r="A34" s="3">
        <v>7</v>
      </c>
      <c r="B34" s="4" t="s">
        <v>104</v>
      </c>
      <c r="C34" s="14" t="s">
        <v>105</v>
      </c>
      <c r="D34" s="5"/>
      <c r="E34" s="5">
        <v>425</v>
      </c>
      <c r="F34" s="4" t="s">
        <v>60</v>
      </c>
      <c r="G34" s="5">
        <v>0</v>
      </c>
      <c r="H34" s="5">
        <f t="shared" si="1"/>
        <v>0</v>
      </c>
    </row>
    <row r="35" spans="1:8" x14ac:dyDescent="0.25">
      <c r="A35" s="3">
        <v>8</v>
      </c>
      <c r="B35" s="4" t="s">
        <v>106</v>
      </c>
      <c r="C35" s="14" t="s">
        <v>107</v>
      </c>
      <c r="D35" s="5"/>
      <c r="E35" s="5">
        <v>3</v>
      </c>
      <c r="F35" s="4" t="s">
        <v>108</v>
      </c>
      <c r="G35" s="5">
        <v>0</v>
      </c>
      <c r="H35" s="5">
        <f t="shared" si="1"/>
        <v>0</v>
      </c>
    </row>
    <row r="36" spans="1:8" x14ac:dyDescent="0.25">
      <c r="A36" s="3">
        <v>9</v>
      </c>
      <c r="B36" s="4" t="s">
        <v>109</v>
      </c>
      <c r="C36" s="14" t="s">
        <v>110</v>
      </c>
      <c r="D36" s="5"/>
      <c r="E36" s="5">
        <v>82</v>
      </c>
      <c r="F36" s="4" t="s">
        <v>55</v>
      </c>
      <c r="G36" s="5">
        <v>0</v>
      </c>
      <c r="H36" s="5">
        <f t="shared" si="1"/>
        <v>0</v>
      </c>
    </row>
    <row r="37" spans="1:8" x14ac:dyDescent="0.25">
      <c r="A37" s="31" t="s">
        <v>111</v>
      </c>
      <c r="B37" s="23"/>
      <c r="C37" s="23"/>
      <c r="D37" s="23"/>
      <c r="E37" s="23"/>
      <c r="F37" s="23"/>
      <c r="G37" s="23"/>
      <c r="H37" s="23"/>
    </row>
    <row r="38" spans="1:8" ht="25.5" x14ac:dyDescent="0.25">
      <c r="A38" s="13" t="s">
        <v>46</v>
      </c>
      <c r="B38" s="13" t="s">
        <v>47</v>
      </c>
      <c r="C38" s="13" t="s">
        <v>5</v>
      </c>
      <c r="D38" s="13" t="s">
        <v>48</v>
      </c>
      <c r="E38" s="13" t="s">
        <v>49</v>
      </c>
      <c r="F38" s="13" t="s">
        <v>50</v>
      </c>
      <c r="G38" s="13" t="s">
        <v>51</v>
      </c>
      <c r="H38" s="13" t="s">
        <v>52</v>
      </c>
    </row>
    <row r="39" spans="1:8" x14ac:dyDescent="0.25">
      <c r="A39" s="3">
        <v>1</v>
      </c>
      <c r="B39" s="4" t="s">
        <v>112</v>
      </c>
      <c r="C39" s="14" t="s">
        <v>113</v>
      </c>
      <c r="D39" s="5"/>
      <c r="E39" s="5">
        <v>6</v>
      </c>
      <c r="F39" s="4" t="s">
        <v>55</v>
      </c>
      <c r="G39" s="5">
        <v>0</v>
      </c>
      <c r="H39" s="5">
        <f t="shared" ref="H39:H46" si="2">D39*E39</f>
        <v>0</v>
      </c>
    </row>
    <row r="40" spans="1:8" x14ac:dyDescent="0.25">
      <c r="A40" s="3">
        <v>2</v>
      </c>
      <c r="B40" s="4" t="s">
        <v>112</v>
      </c>
      <c r="C40" s="14" t="s">
        <v>114</v>
      </c>
      <c r="D40" s="5"/>
      <c r="E40" s="5">
        <v>4</v>
      </c>
      <c r="F40" s="4" t="s">
        <v>55</v>
      </c>
      <c r="G40" s="5">
        <v>0</v>
      </c>
      <c r="H40" s="5">
        <f t="shared" si="2"/>
        <v>0</v>
      </c>
    </row>
    <row r="41" spans="1:8" x14ac:dyDescent="0.25">
      <c r="A41" s="3">
        <v>3</v>
      </c>
      <c r="B41" s="4" t="s">
        <v>115</v>
      </c>
      <c r="C41" s="14" t="s">
        <v>116</v>
      </c>
      <c r="D41" s="5"/>
      <c r="E41" s="5">
        <v>88</v>
      </c>
      <c r="F41" s="4" t="s">
        <v>55</v>
      </c>
      <c r="G41" s="5">
        <v>0</v>
      </c>
      <c r="H41" s="5">
        <f t="shared" si="2"/>
        <v>0</v>
      </c>
    </row>
    <row r="42" spans="1:8" x14ac:dyDescent="0.25">
      <c r="A42" s="3">
        <v>4</v>
      </c>
      <c r="B42" s="4" t="s">
        <v>117</v>
      </c>
      <c r="C42" s="14" t="s">
        <v>118</v>
      </c>
      <c r="D42" s="5"/>
      <c r="E42" s="5">
        <v>1</v>
      </c>
      <c r="F42" s="4" t="s">
        <v>119</v>
      </c>
      <c r="G42" s="5">
        <v>0</v>
      </c>
      <c r="H42" s="5">
        <f t="shared" si="2"/>
        <v>0</v>
      </c>
    </row>
    <row r="43" spans="1:8" x14ac:dyDescent="0.25">
      <c r="A43" s="3">
        <v>5</v>
      </c>
      <c r="B43" s="4" t="s">
        <v>120</v>
      </c>
      <c r="C43" s="14" t="s">
        <v>121</v>
      </c>
      <c r="D43" s="5"/>
      <c r="E43" s="5">
        <v>12</v>
      </c>
      <c r="F43" s="4" t="s">
        <v>55</v>
      </c>
      <c r="G43" s="5">
        <v>0</v>
      </c>
      <c r="H43" s="5">
        <f t="shared" si="2"/>
        <v>0</v>
      </c>
    </row>
    <row r="44" spans="1:8" x14ac:dyDescent="0.25">
      <c r="A44" s="3">
        <v>6</v>
      </c>
      <c r="B44" s="4" t="s">
        <v>122</v>
      </c>
      <c r="C44" s="14" t="s">
        <v>123</v>
      </c>
      <c r="D44" s="5"/>
      <c r="E44" s="5">
        <v>1</v>
      </c>
      <c r="F44" s="4" t="s">
        <v>55</v>
      </c>
      <c r="G44" s="5">
        <v>0</v>
      </c>
      <c r="H44" s="5">
        <f t="shared" si="2"/>
        <v>0</v>
      </c>
    </row>
    <row r="45" spans="1:8" x14ac:dyDescent="0.25">
      <c r="A45" s="3">
        <v>7</v>
      </c>
      <c r="B45" s="4" t="s">
        <v>124</v>
      </c>
      <c r="C45" s="14" t="s">
        <v>125</v>
      </c>
      <c r="D45" s="5"/>
      <c r="E45" s="5">
        <v>19</v>
      </c>
      <c r="F45" s="4" t="s">
        <v>55</v>
      </c>
      <c r="G45" s="5">
        <v>0</v>
      </c>
      <c r="H45" s="5">
        <f t="shared" si="2"/>
        <v>0</v>
      </c>
    </row>
    <row r="46" spans="1:8" x14ac:dyDescent="0.25">
      <c r="A46" s="3">
        <v>8</v>
      </c>
      <c r="B46" s="4" t="s">
        <v>126</v>
      </c>
      <c r="C46" s="14" t="s">
        <v>127</v>
      </c>
      <c r="D46" s="5"/>
      <c r="E46" s="5">
        <v>4</v>
      </c>
      <c r="F46" s="4" t="s">
        <v>55</v>
      </c>
      <c r="G46" s="5">
        <v>0</v>
      </c>
      <c r="H46" s="5">
        <f t="shared" si="2"/>
        <v>0</v>
      </c>
    </row>
    <row r="47" spans="1:8" x14ac:dyDescent="0.25">
      <c r="A47" s="31" t="s">
        <v>128</v>
      </c>
      <c r="B47" s="23"/>
      <c r="C47" s="23"/>
      <c r="D47" s="23"/>
      <c r="E47" s="23"/>
      <c r="F47" s="23"/>
      <c r="G47" s="23"/>
      <c r="H47" s="23"/>
    </row>
    <row r="48" spans="1:8" ht="25.5" x14ac:dyDescent="0.25">
      <c r="A48" s="13" t="s">
        <v>46</v>
      </c>
      <c r="B48" s="13" t="s">
        <v>47</v>
      </c>
      <c r="C48" s="13" t="s">
        <v>5</v>
      </c>
      <c r="D48" s="13" t="s">
        <v>48</v>
      </c>
      <c r="E48" s="13" t="s">
        <v>49</v>
      </c>
      <c r="F48" s="13" t="s">
        <v>50</v>
      </c>
      <c r="G48" s="13" t="s">
        <v>51</v>
      </c>
      <c r="H48" s="13" t="s">
        <v>52</v>
      </c>
    </row>
    <row r="49" spans="1:8" x14ac:dyDescent="0.25">
      <c r="A49" s="3">
        <v>1</v>
      </c>
      <c r="B49" s="4" t="s">
        <v>129</v>
      </c>
      <c r="C49" s="14" t="s">
        <v>130</v>
      </c>
      <c r="D49" s="5"/>
      <c r="E49" s="5">
        <v>12</v>
      </c>
      <c r="F49" s="4" t="s">
        <v>131</v>
      </c>
      <c r="G49" s="5"/>
      <c r="H49" s="5">
        <f>D49*E49</f>
        <v>0</v>
      </c>
    </row>
    <row r="50" spans="1:8" x14ac:dyDescent="0.25">
      <c r="A50" s="3">
        <v>2</v>
      </c>
      <c r="B50" s="4" t="s">
        <v>132</v>
      </c>
      <c r="C50" s="14" t="s">
        <v>133</v>
      </c>
      <c r="D50" s="5"/>
      <c r="E50" s="5">
        <v>80</v>
      </c>
      <c r="F50" s="4" t="s">
        <v>131</v>
      </c>
      <c r="G50" s="5"/>
      <c r="H50" s="5">
        <f>D50*E50</f>
        <v>0</v>
      </c>
    </row>
  </sheetData>
  <mergeCells count="4">
    <mergeCell ref="A47:H47"/>
    <mergeCell ref="A26:H26"/>
    <mergeCell ref="A37:H37"/>
    <mergeCell ref="A3:H3"/>
  </mergeCells>
  <pageMargins left="0.75" right="0.75" top="1" bottom="1" header="0.5" footer="0.5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Rekapitulace</vt:lpstr>
      <vt:lpstr>Položky všech ceníků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Klementová</cp:lastModifiedBy>
  <dcterms:created xsi:type="dcterms:W3CDTF">2026-10-22T11:08:28Z</dcterms:created>
  <dcterms:modified xsi:type="dcterms:W3CDTF">2026-11-02T12:42:59Z</dcterms:modified>
</cp:coreProperties>
</file>